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1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oerennatuurnl.sharepoint.com/Gedeelde  documenten/ANLb/Beheerjaar 2018/Documenten beheerjaar 2018 voor op portal/"/>
    </mc:Choice>
  </mc:AlternateContent>
  <xr:revisionPtr revIDLastSave="0" documentId="11_088D19712A700CCFB0B4788A8E4A2DDA193DC2E3" xr6:coauthVersionLast="35" xr6:coauthVersionMax="35" xr10:uidLastSave="{00000000-0000-0000-0000-000000000000}"/>
  <bookViews>
    <workbookView xWindow="0" yWindow="0" windowWidth="21570" windowHeight="8070" firstSheet="1" activeTab="1" xr2:uid="{00000000-000D-0000-FFFF-FFFF00000000}"/>
  </bookViews>
  <sheets>
    <sheet name="Gemiddeld ha bedrag " sheetId="1" r:id="rId1"/>
    <sheet name="Gem. verg. jaar" sheetId="2" r:id="rId2"/>
  </sheets>
  <calcPr calcId="179020"/>
</workbook>
</file>

<file path=xl/calcChain.xml><?xml version="1.0" encoding="utf-8"?>
<calcChain xmlns="http://schemas.openxmlformats.org/spreadsheetml/2006/main">
  <c r="E126" i="2" l="1"/>
  <c r="F126" i="2"/>
  <c r="H126" i="2"/>
  <c r="E125" i="2"/>
  <c r="F125" i="2"/>
  <c r="H125" i="2"/>
  <c r="E124" i="2"/>
  <c r="F124" i="2"/>
  <c r="H124" i="2"/>
  <c r="E123" i="2"/>
  <c r="F123" i="2"/>
  <c r="H123" i="2"/>
  <c r="E122" i="2"/>
  <c r="F122" i="2"/>
  <c r="H122" i="2"/>
  <c r="E121" i="2"/>
  <c r="F121" i="2"/>
  <c r="H121" i="2"/>
  <c r="E97" i="2"/>
  <c r="F97" i="2"/>
  <c r="H97" i="2"/>
  <c r="I97" i="2"/>
  <c r="E96" i="2"/>
  <c r="F96" i="2"/>
  <c r="H96" i="2"/>
  <c r="G95" i="2"/>
  <c r="I93" i="2"/>
  <c r="E93" i="2"/>
  <c r="F93" i="2"/>
  <c r="H93" i="2"/>
  <c r="I92" i="2"/>
  <c r="E92" i="2"/>
  <c r="I91" i="2"/>
  <c r="E91" i="2"/>
  <c r="F91" i="2"/>
  <c r="H91" i="2"/>
  <c r="I90" i="2"/>
  <c r="E90" i="2"/>
  <c r="F90" i="2"/>
  <c r="H90" i="2"/>
  <c r="I89" i="2"/>
  <c r="E89" i="2"/>
  <c r="F89" i="2"/>
  <c r="H89" i="2"/>
  <c r="G88" i="2"/>
  <c r="E86" i="2"/>
  <c r="F86" i="2"/>
  <c r="H86" i="2"/>
  <c r="H85" i="2"/>
  <c r="I85" i="2"/>
  <c r="G85" i="2"/>
  <c r="E83" i="2"/>
  <c r="F83" i="2"/>
  <c r="H83" i="2"/>
  <c r="E82" i="2"/>
  <c r="F82" i="2"/>
  <c r="H82" i="2"/>
  <c r="E81" i="2"/>
  <c r="F81" i="2"/>
  <c r="H81" i="2"/>
  <c r="E80" i="2"/>
  <c r="F80" i="2"/>
  <c r="H80" i="2"/>
  <c r="E79" i="2"/>
  <c r="F79" i="2"/>
  <c r="H79" i="2"/>
  <c r="E78" i="2"/>
  <c r="F78" i="2"/>
  <c r="H78" i="2"/>
  <c r="I77" i="2"/>
  <c r="G77" i="2"/>
  <c r="I75" i="2"/>
  <c r="E75" i="2"/>
  <c r="F75" i="2"/>
  <c r="H75" i="2"/>
  <c r="I74" i="2"/>
  <c r="E74" i="2"/>
  <c r="I73" i="2"/>
  <c r="E73" i="2"/>
  <c r="F73" i="2"/>
  <c r="H73" i="2"/>
  <c r="I72" i="2"/>
  <c r="E72" i="2"/>
  <c r="F72" i="2"/>
  <c r="H72" i="2"/>
  <c r="G71" i="2"/>
  <c r="E69" i="2"/>
  <c r="F69" i="2"/>
  <c r="H69" i="2"/>
  <c r="E68" i="2"/>
  <c r="E67" i="2"/>
  <c r="F67" i="2"/>
  <c r="H67" i="2"/>
  <c r="I66" i="2"/>
  <c r="G66" i="2"/>
  <c r="E64" i="2"/>
  <c r="F64" i="2"/>
  <c r="H64" i="2"/>
  <c r="E63" i="2"/>
  <c r="F63" i="2"/>
  <c r="H63" i="2"/>
  <c r="I62" i="2"/>
  <c r="G62" i="2"/>
  <c r="E60" i="2"/>
  <c r="E59" i="2"/>
  <c r="E58" i="2"/>
  <c r="E57" i="2"/>
  <c r="F57" i="2"/>
  <c r="H57" i="2"/>
  <c r="E56" i="2"/>
  <c r="E55" i="2"/>
  <c r="E54" i="2"/>
  <c r="E53" i="2"/>
  <c r="E52" i="2"/>
  <c r="I51" i="2"/>
  <c r="G51" i="2"/>
  <c r="E49" i="2"/>
  <c r="F49" i="2"/>
  <c r="H49" i="2"/>
  <c r="E48" i="2"/>
  <c r="F48" i="2"/>
  <c r="H48" i="2"/>
  <c r="E47" i="2"/>
  <c r="F47" i="2"/>
  <c r="H47" i="2"/>
  <c r="E46" i="2"/>
  <c r="F46" i="2"/>
  <c r="H46" i="2"/>
  <c r="E45" i="2"/>
  <c r="F45" i="2"/>
  <c r="H45" i="2"/>
  <c r="E44" i="2"/>
  <c r="F44" i="2"/>
  <c r="H44" i="2"/>
  <c r="E43" i="2"/>
  <c r="F43" i="2"/>
  <c r="H43" i="2"/>
  <c r="E42" i="2"/>
  <c r="F42" i="2"/>
  <c r="H42" i="2"/>
  <c r="E41" i="2"/>
  <c r="F41" i="2"/>
  <c r="H41" i="2"/>
  <c r="I40" i="2"/>
  <c r="E40" i="2"/>
  <c r="I39" i="2"/>
  <c r="E39" i="2"/>
  <c r="I38" i="2"/>
  <c r="E38" i="2"/>
  <c r="F38" i="2"/>
  <c r="H38" i="2"/>
  <c r="I37" i="2"/>
  <c r="E37" i="2"/>
  <c r="F37" i="2"/>
  <c r="H37" i="2"/>
  <c r="I36" i="2"/>
  <c r="E36" i="2"/>
  <c r="I35" i="2"/>
  <c r="E35" i="2"/>
  <c r="I34" i="2"/>
  <c r="E34" i="2"/>
  <c r="F34" i="2"/>
  <c r="H34" i="2"/>
  <c r="I33" i="2"/>
  <c r="E33" i="2"/>
  <c r="F33" i="2"/>
  <c r="H33" i="2"/>
  <c r="I32" i="2"/>
  <c r="E32" i="2"/>
  <c r="G31" i="2"/>
  <c r="E29" i="2"/>
  <c r="F29" i="2"/>
  <c r="H29" i="2"/>
  <c r="E28" i="2"/>
  <c r="F28" i="2"/>
  <c r="H28" i="2"/>
  <c r="E27" i="2"/>
  <c r="F27" i="2"/>
  <c r="H27" i="2"/>
  <c r="I26" i="2"/>
  <c r="G26" i="2"/>
  <c r="I24" i="2"/>
  <c r="E24" i="2"/>
  <c r="I23" i="2"/>
  <c r="E23" i="2"/>
  <c r="E22" i="2"/>
  <c r="G21" i="2"/>
  <c r="I19" i="2"/>
  <c r="E19" i="2"/>
  <c r="F19" i="2"/>
  <c r="H19" i="2"/>
  <c r="I18" i="2"/>
  <c r="E18" i="2"/>
  <c r="F18" i="2"/>
  <c r="H18" i="2"/>
  <c r="G17" i="2"/>
  <c r="E15" i="2"/>
  <c r="F15" i="2"/>
  <c r="H15" i="2"/>
  <c r="E14" i="2"/>
  <c r="F14" i="2"/>
  <c r="H14" i="2"/>
  <c r="E13" i="2"/>
  <c r="F13" i="2"/>
  <c r="H13" i="2"/>
  <c r="E12" i="2"/>
  <c r="F12" i="2"/>
  <c r="H12" i="2"/>
  <c r="E11" i="2"/>
  <c r="F11" i="2"/>
  <c r="H11" i="2"/>
  <c r="I10" i="2"/>
  <c r="G10" i="2"/>
  <c r="D2" i="1"/>
  <c r="I88" i="2"/>
  <c r="I17" i="2"/>
  <c r="I31" i="2"/>
  <c r="I21" i="2"/>
  <c r="H10" i="2"/>
  <c r="H17" i="2"/>
  <c r="H62" i="2"/>
  <c r="H26" i="2"/>
  <c r="H77" i="2"/>
  <c r="F22" i="2"/>
  <c r="H22" i="2"/>
  <c r="F24" i="2"/>
  <c r="H24" i="2"/>
  <c r="F36" i="2"/>
  <c r="H36" i="2"/>
  <c r="F39" i="2"/>
  <c r="H39" i="2"/>
  <c r="F53" i="2"/>
  <c r="H53" i="2"/>
  <c r="F55" i="2"/>
  <c r="H55" i="2"/>
  <c r="F58" i="2"/>
  <c r="H58" i="2"/>
  <c r="F60" i="2"/>
  <c r="H60" i="2"/>
  <c r="I71" i="2"/>
  <c r="F23" i="2"/>
  <c r="H23" i="2"/>
  <c r="F32" i="2"/>
  <c r="H32" i="2"/>
  <c r="F35" i="2"/>
  <c r="H35" i="2"/>
  <c r="F40" i="2"/>
  <c r="H40" i="2"/>
  <c r="F52" i="2"/>
  <c r="H52" i="2"/>
  <c r="F54" i="2"/>
  <c r="H54" i="2"/>
  <c r="F56" i="2"/>
  <c r="H56" i="2"/>
  <c r="F59" i="2"/>
  <c r="H59" i="2"/>
  <c r="F68" i="2"/>
  <c r="H68" i="2"/>
  <c r="H66" i="2"/>
  <c r="F74" i="2"/>
  <c r="H74" i="2"/>
  <c r="H71" i="2"/>
  <c r="I96" i="2"/>
  <c r="I95" i="2"/>
  <c r="H95" i="2"/>
  <c r="F92" i="2"/>
  <c r="H92" i="2"/>
  <c r="H88" i="2"/>
  <c r="G99" i="2"/>
  <c r="C4" i="2"/>
  <c r="B3" i="1"/>
  <c r="B4" i="1"/>
  <c r="C4" i="1"/>
  <c r="H51" i="2"/>
  <c r="I99" i="2"/>
  <c r="H31" i="2"/>
  <c r="H21" i="2"/>
  <c r="H99" i="2"/>
  <c r="C5" i="2"/>
  <c r="C6" i="2"/>
  <c r="C3" i="1"/>
  <c r="D3" i="1"/>
  <c r="D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Rozendaal, W.J.B.</author>
  </authors>
  <commentList>
    <comment ref="D3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Rozendaal, W.J.B.:</t>
        </r>
        <r>
          <rPr>
            <sz val="9"/>
            <color indexed="81"/>
            <rFont val="Tahoma"/>
            <family val="2"/>
          </rPr>
          <t xml:space="preserve">
Het verschil is minimaal. Foppe geeft aan dat inventarisatie klopt. Ook berekening klopt. Gevoelsmatig is kost een tussentijdse dunning 60% van de eindkap. Mogelijk is het aantal uren dat voor de post "afvoeren en verwerken vrijkomend snoeihout" wordt gerekend niet correct. Hier zit een factor 3 tussen (eindkap versust tussenkap = 1:3 volgens de berekening
</t>
        </r>
        <r>
          <rPr>
            <sz val="9"/>
            <color indexed="10"/>
            <rFont val="Tahoma"/>
            <family val="2"/>
          </rPr>
          <t>Opmerking Carlo: Normbedrag voor verwerken snoeihout gewijzigd in berekening. I.p.v. 2,10 uur nu 0,53 uur per are (zie opmerking bij berekening)</t>
        </r>
      </text>
    </comment>
    <comment ref="D6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Rozendaal, W.J.B.:</t>
        </r>
        <r>
          <rPr>
            <sz val="9"/>
            <color indexed="81"/>
            <rFont val="Tahoma"/>
            <family val="2"/>
          </rPr>
          <t xml:space="preserve">
Hier afgeweken van detailuistplitsing achterdeur tussen cyclus 5-7 jaar en cyclys &gt;12 jaar aangezien onderscheid moeilijk uit te leggen en minimaal is</t>
        </r>
      </text>
    </comment>
    <comment ref="D72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Rozendaal, W.J.B.:</t>
        </r>
        <r>
          <rPr>
            <sz val="9"/>
            <color indexed="81"/>
            <rFont val="Tahoma"/>
            <family val="2"/>
          </rPr>
          <t xml:space="preserve">
Hier is 6 keer jaarlijks meegenomen, is dat correct of zitten de jaarlijkse werkzaamheden (maaien distels) ook in het maaien van de ruigtezone? M.i. niet, want die wordt maar voor 33% gemaaid
</t>
        </r>
        <r>
          <rPr>
            <sz val="9"/>
            <color indexed="10"/>
            <rFont val="Tahoma"/>
            <family val="2"/>
          </rPr>
          <t>Opmerking Carlo: Jaarlijks beheer kan 6x meegenomen worden.</t>
        </r>
      </text>
    </comment>
    <comment ref="D78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Rozendaal, W.J.B.:</t>
        </r>
        <r>
          <rPr>
            <sz val="9"/>
            <color indexed="81"/>
            <rFont val="Tahoma"/>
            <family val="2"/>
          </rPr>
          <t xml:space="preserve">
Dit zijn erg veel achterdeurvarianten geworden, maar volgens mij noodzakelijk. Als je af wilt / moet betalen voor activiteit moet je uitsplitsen naar 1 of 2 keer in de periode van 6 jaar knotten. Je kunt dan aan de achterdeur niet volstaan met (6/5 x de kosten voor het knotten)/6 = jaarlijkse vergoeding.  Immers bij onderhoud eens / 7 jaar heb je ook geen vergoeding indien in de periode van 6 jaar geen beheer wordt uitgevoerd. 
</t>
        </r>
        <r>
          <rPr>
            <sz val="9"/>
            <color indexed="10"/>
            <rFont val="Tahoma"/>
            <family val="2"/>
          </rPr>
          <t>Opmerking Carlo: Dit wordt zo wel heel complex. Als het kan simpeler maken.</t>
        </r>
      </text>
    </comment>
    <comment ref="D8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Rozendaal, W.J.B.: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9"/>
            <color indexed="11"/>
            <rFont val="Tahoma"/>
            <family val="2"/>
          </rPr>
          <t>Nakijken of er een aanname gedaanis voor aantal stuks per hectare</t>
        </r>
      </text>
    </comment>
  </commentList>
</comments>
</file>

<file path=xl/sharedStrings.xml><?xml version="1.0" encoding="utf-8"?>
<sst xmlns="http://schemas.openxmlformats.org/spreadsheetml/2006/main" count="245" uniqueCount="138">
  <si>
    <t>Leefgebied</t>
  </si>
  <si>
    <t>Max hectares</t>
  </si>
  <si>
    <t>Gemiddeld bedrag per hectare</t>
  </si>
  <si>
    <t>Max subsidie per jaar</t>
  </si>
  <si>
    <t>Geldige beschikking (Basis of eventueel gewijzigde n.a.v. eerdere uitbreiding)</t>
  </si>
  <si>
    <t>Uitbreiding 4 jaar (aanvulling)</t>
  </si>
  <si>
    <t>Totaal</t>
  </si>
  <si>
    <t>Rekentool beheerpakketten achterdeur droge en natte dooradering versie 23-8-2017</t>
  </si>
  <si>
    <t>Aleen gebruiken t.b.v. begroten aanvullende gebiedsaanvraag met looptijd 4 jaar</t>
  </si>
  <si>
    <t>Totaal hectares leefgebied</t>
  </si>
  <si>
    <t>Totaal prijs gebiedsaanbod</t>
  </si>
  <si>
    <t>Gemiddelde hectareprijs</t>
  </si>
  <si>
    <t>Nr</t>
  </si>
  <si>
    <t>Naam pakket</t>
  </si>
  <si>
    <t>Eenheid</t>
  </si>
  <si>
    <t>Advies gemiddelde vergoeding per jaar</t>
  </si>
  <si>
    <t>Transactiekosten</t>
  </si>
  <si>
    <t>Rekentarief t.b.v. bepalen hectarebedrag</t>
  </si>
  <si>
    <t>Aantal hectares / strekkende m / stuks uit voorintekening (zie kolom eenheid)</t>
  </si>
  <si>
    <t>Bedrag gebiedsaanbod (o.b.v. verdeling achterdeur)</t>
  </si>
  <si>
    <t>Oppervlakte in ha</t>
  </si>
  <si>
    <t>Poel</t>
  </si>
  <si>
    <t>L09e</t>
  </si>
  <si>
    <t>Jaarlijks beheer &lt; 175 m2</t>
  </si>
  <si>
    <t>stuks</t>
  </si>
  <si>
    <t>L09f</t>
  </si>
  <si>
    <t>Jaarlijks beheer + opschonen 10e jaar &lt; 175 m2</t>
  </si>
  <si>
    <t>L09g</t>
  </si>
  <si>
    <t>Jaarlijks beheer &gt; 175 m2</t>
  </si>
  <si>
    <t>L09h</t>
  </si>
  <si>
    <t>Jaarlijks beheer + opschonen 5e jaar &gt; 175 m2</t>
  </si>
  <si>
    <t>L09i</t>
  </si>
  <si>
    <t>Jaarlijks beheer + opschonen 10e jaar &gt; 175 m2</t>
  </si>
  <si>
    <t>Natuurvriendelijke oever</t>
  </si>
  <si>
    <t>L10a</t>
  </si>
  <si>
    <t>Jaarlijks maaien</t>
  </si>
  <si>
    <t>hectare</t>
  </si>
  <si>
    <t>L10b</t>
  </si>
  <si>
    <t>Jaarlijks maaien met schapenbegrazing</t>
  </si>
  <si>
    <t>Rietzoom en klein rietperceel</t>
  </si>
  <si>
    <t>L11a+toev</t>
  </si>
  <si>
    <t>Rietzoom 2 - 5 meter (2 keer maaien in beheerperiode)</t>
  </si>
  <si>
    <t>m1</t>
  </si>
  <si>
    <t>L11b+toev</t>
  </si>
  <si>
    <t>Rietzoom &gt; 5 meter en klein rietperceel (1 keer in beheerperiode)</t>
  </si>
  <si>
    <t>Rietzoom &gt; 5 meter en klein rietperceel (2 keer in beheerperiode)</t>
  </si>
  <si>
    <t>Duurzaam slootbeheer</t>
  </si>
  <si>
    <t>L12a</t>
  </si>
  <si>
    <t>Baggeren met de baggerpomp 50 - 100%</t>
  </si>
  <si>
    <t>L12b</t>
  </si>
  <si>
    <t>Ecologisch slootschonen 40 - 100%</t>
  </si>
  <si>
    <t>L12c</t>
  </si>
  <si>
    <t xml:space="preserve">Ecologisch slootschonen voor krabbenscheervegetaties, 40 tot 60% </t>
  </si>
  <si>
    <t>Hakhoutbeheer lijnvormige elementen</t>
  </si>
  <si>
    <t>L20a+toev</t>
  </si>
  <si>
    <t>Houtwal en houtsingel jaarlijks beheer</t>
  </si>
  <si>
    <t>Houtwal en houtsingel jaarlijks beheer + eindkap cyclus 10 jaar</t>
  </si>
  <si>
    <t>L20e</t>
  </si>
  <si>
    <t>Houtwal en houtsingel eindkap cyclus 10-12 jaar</t>
  </si>
  <si>
    <t>Hoge houtwal jaarlijks beheer</t>
  </si>
  <si>
    <t>L20b+toef</t>
  </si>
  <si>
    <t>Hoge houtwal jaarlijks beheer + periodiek beheer 7e of 14e jaar bij cyclus 25 jaar</t>
  </si>
  <si>
    <t>L20c+toev</t>
  </si>
  <si>
    <t>Hoge houtwal jaarlijks beheer + eindkap cyclus 25 jaar</t>
  </si>
  <si>
    <t>Houtwal en houtsingel jaarlijks beheer + eindkap cyclus 25 jaar</t>
  </si>
  <si>
    <t>Holle weg en graft jaarlijks beheer</t>
  </si>
  <si>
    <t>Holle weg en graft jaarlijks beheer + eindkap cyclus 8 jaar</t>
  </si>
  <si>
    <t xml:space="preserve">Elzensingel 30 - 50% bedekking jaarlijks beheer </t>
  </si>
  <si>
    <t xml:space="preserve">Elzensingel 30 - 50% bedekking jaarlijks beheer + periodiek beheer 7e of 14 e jaar bij cyclus 21 jaar </t>
  </si>
  <si>
    <t>Elzensingel 30 - 50% bedekking jaarlijks beheer + eindkap 21 jaar</t>
  </si>
  <si>
    <t xml:space="preserve">Elzensingel &gt; 50 - 75% bedekking jaarlijks beheer </t>
  </si>
  <si>
    <t xml:space="preserve">Elzensingel &gt; 50 - 75% bedekking jaarlijks beheer + periodiek beheer 7e of 14 e jaar bij cyclus 21 jaar </t>
  </si>
  <si>
    <t xml:space="preserve">Elzensingel &gt; 50 - 75% bedekking jaarlijks beheer + eindkap 21 jaar </t>
  </si>
  <si>
    <t xml:space="preserve">Elzensingel &gt;75% bedekking jaarlijks beheer </t>
  </si>
  <si>
    <t xml:space="preserve">Elzensingel &gt;75% bedekking jaarlijks beheer + periodiek beheer 7e of 14 e jaar bij cyclus 21 jaar </t>
  </si>
  <si>
    <t xml:space="preserve">Elzensingel &gt;75% bedekking jaarlijks beheer + eindkap 21 jaar </t>
  </si>
  <si>
    <t>Beheer van bomenrijen</t>
  </si>
  <si>
    <t>L21a+toev</t>
  </si>
  <si>
    <t>Knotbomenrij diameter &lt; 20 cm (1 keer knotten in beheerperiode) (cyclus 5 jaar)</t>
  </si>
  <si>
    <t>stuk</t>
  </si>
  <si>
    <t>Knotbomenrij diameter 20-60  cm (1 keer knotten in beheerperiode) (cyclus 5 jaar)</t>
  </si>
  <si>
    <t>Knotbomenrij diameter &gt; 60 cm (1 keer knotten in beheerperiode) (cyclus 5 jaar)</t>
  </si>
  <si>
    <t>Bomenrij diameter &lt; 20 cm (1 keer snoei in beheerperiode) (cyclus 5 jaar)</t>
  </si>
  <si>
    <t>Bomenrij diameter 20-60  cm (1 keer snoei in beheerperiode) (cyclus 7 jaar)</t>
  </si>
  <si>
    <t>Bomenrij diameter &gt; 60 cm (1 keer snoei in beheerperiode) (cyclus 10 jaar)</t>
  </si>
  <si>
    <t>Laan diameter &lt; 20 cm jaarlijks onderhoud berm + 1 keer snoei  in beheerperiode (cyclus 5 jaar)</t>
  </si>
  <si>
    <t>Laan diameter 20-60  cm jaarlijks onderhoud berm + 1 keer snoei  in beheerperiode (cyclus 5 jaar)</t>
  </si>
  <si>
    <t>Laan diameter &gt; 60 cm jaarlijks onderhoud berm + 1 keer snoei  in beheerperiode (cyclus 5 jaar)</t>
  </si>
  <si>
    <t>Knip en scheerheg</t>
  </si>
  <si>
    <t>L22a</t>
  </si>
  <si>
    <t xml:space="preserve">Jaarlijks scheren </t>
  </si>
  <si>
    <t>L22b</t>
  </si>
  <si>
    <t xml:space="preserve">Om de 2-3 jaar scheren </t>
  </si>
  <si>
    <t>Struweelhaag</t>
  </si>
  <si>
    <t>L23a+toev</t>
  </si>
  <si>
    <t>Struweelhaag jaarlijks beheer</t>
  </si>
  <si>
    <t>Struweelhaag cyclus 5-7 jaar jaarlijks beheer +periodiek snoeien 5-7 jaar</t>
  </si>
  <si>
    <t>L23b</t>
  </si>
  <si>
    <t>Struweelhaag cyclus &gt;12 jaar jaar jaarlijks beheer +periodiek snoeien &gt; 12 jaar</t>
  </si>
  <si>
    <t>Struweelrand</t>
  </si>
  <si>
    <t>L24a+toev</t>
  </si>
  <si>
    <t>Struweelrand jaarlijks beheer + 1 x periodiek beheer een s per 3 jaar</t>
  </si>
  <si>
    <t>Struweelrand jaarlijks beheer + 2 x periodiek beheer eens per 3 jaar</t>
  </si>
  <si>
    <t>Struweelrand jaarlijks beheer + 1 x periodiek beheer 10e jaar</t>
  </si>
  <si>
    <t>Struweelrand jaarlijks beheer + 1x periodiek beheer eens per 3 jaar + 1 x periodiek beheer 10e jaar</t>
  </si>
  <si>
    <t>Solitaire (knot)bomen</t>
  </si>
  <si>
    <t>L25a+toev</t>
  </si>
  <si>
    <t>Knotboom knotten : diameter &lt; 20 cm (1 keer knotten in beheerperiode) (cyclus 5 jaar)</t>
  </si>
  <si>
    <t>Knotboom knotten : diameter 20-60  cm (1 keer knotten in beheerperiode) (cyclus 5 jaar)</t>
  </si>
  <si>
    <t>Knotboom knotten : diameter &gt; 60 cm (1 keer knotten in beheerperiode) (cyclus 5 jaar)</t>
  </si>
  <si>
    <t>Solitaire boom: diameter &lt; 20 cm (1 keer snoei in beheerperiode) (cyclus 5 jaar)</t>
  </si>
  <si>
    <t>Solitaire boom: diameter 20-60  cm (1 keer snoei in beheerperiode) (cyclus 7 jaar)</t>
  </si>
  <si>
    <t>Solitaire boom: diameter &gt; 60 cm (1 keer snoei in beheerperiode) (cyclus 10 jaar)</t>
  </si>
  <si>
    <t>Halfstam- en Hoogstamboomgaard (eens per 2 jaar)</t>
  </si>
  <si>
    <t>L26a</t>
  </si>
  <si>
    <t>Halfstam- en Hoogstamboomgaard snoeien eens per 2 jaar (twee keer snoeien in beheerperiode)</t>
  </si>
  <si>
    <t>Hakhoutbosje en griend</t>
  </si>
  <si>
    <t>L27a+toev</t>
  </si>
  <si>
    <t>Hakhoutbosje met langzaamgroeiende soorten jaarlijks beheer</t>
  </si>
  <si>
    <t>Hakhoutbosje met langzaamgroeiende soorten jaarlijks beheer + eindkap (cyclus 15 jaar)</t>
  </si>
  <si>
    <t>L27b+toev</t>
  </si>
  <si>
    <t>Hakhoutbosje met snelgroeiende soorten jaarlijks beheer</t>
  </si>
  <si>
    <t>Hakhoutbosje met snelgroeiende soorten jaarlijks beheer + eindkap (cyclus 10 jaar)</t>
  </si>
  <si>
    <t>L28a+toev</t>
  </si>
  <si>
    <t>Griendje jaarlijks + 1 keer eindkap in beheerperiode (cyclus 4 jaar)</t>
  </si>
  <si>
    <t>Bossingel en bosje</t>
  </si>
  <si>
    <t>L29a+toev</t>
  </si>
  <si>
    <t>Bossingel en bosje jaarlijks beheer</t>
  </si>
  <si>
    <t>Bossingel en bosje jaarlijks beheer + periodiek beheer (15 jaar)</t>
  </si>
  <si>
    <t>a</t>
  </si>
  <si>
    <t>Laan (per boom) : diameter &lt; 20 cm jaarlijks onderhoud berm + 1 keer snoei  in beheerperiode (cyclus 5 jaar)</t>
  </si>
  <si>
    <t>Laan (per boom) : diameter &lt; 20 cm jaarlijks onderhoud berm +2 keer snoei in beheerperiode (cyclus 5 jaar)</t>
  </si>
  <si>
    <t>b</t>
  </si>
  <si>
    <t>Laan (per boom) : diameter 20-60  cm jaarlijks onderhoud berm + 1 keer snoei  in beheerperiode (cyclus 5 jaar)</t>
  </si>
  <si>
    <t>Laan (per boom) : diameter 20-60  cm jaarlijks onderhoud berm + 2 keer snoei  in beheerperiode (cyclus 5 jaar)</t>
  </si>
  <si>
    <t>c</t>
  </si>
  <si>
    <t>Laan (per boom) : diameter &gt; 60 cm jaarlijks onderhoud berm + 1 keer snoei  in beheerperiode (cyclus 5 jaar)</t>
  </si>
  <si>
    <t>Laan (per boom) : diameter &gt; 60 cm jaarlijks onderhoud berm + 2 keer snoei  in beheerperiode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</si>
</sst>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 &quot;€&quot;\ * #,##0.00_ ;_ &quot;€&quot;\ * \-#,##0.00_ ;_ &quot;€&quot;\ * &quot;-&quot;??_ ;_ @_ "/>
    <numFmt numFmtId="164" formatCode="0.0000"/>
    <numFmt numFmtId="165" formatCode="_(&quot;€&quot;\ * #,##0.00_);_(&quot;€&quot;\ * \(#,##0.00\);_(&quot;€&quot;\ * &quot;-&quot;??_);_(@_)"/>
    <numFmt numFmtId="166" formatCode="_-[$€]\ * #,##0.00_-;_-[$€]\ * #,##0.00\-;_-[$€]\ * &quot;-&quot;??_-;_-@_-"/>
    <numFmt numFmtId="167" formatCode="_ [$€-413]\ * #,##0.00_ ;_ [$€-413]\ * \-#,##0.00_ ;_ [$€-413]\ * &quot;-&quot;??_ ;_ @_ "/>
    <numFmt numFmtId="168" formatCode="_-&quot;fl&quot;\ * #,##0.00_-;_-&quot;fl&quot;\ * #,##0.00\-;_-&quot;fl&quot;\ * &quot;-&quot;??_-;_-@_-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11"/>
      <color indexed="8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6" fontId="17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6" fontId="17" fillId="0" borderId="0" applyFont="0" applyFill="0" applyBorder="0" applyAlignment="0" applyProtection="0"/>
    <xf numFmtId="0" fontId="11" fillId="0" borderId="6" applyNumberFormat="0" applyFill="0" applyAlignment="0" applyProtection="0"/>
    <xf numFmtId="0" fontId="5" fillId="2" borderId="0" applyNumberFormat="0" applyBorder="0" applyAlignment="0" applyProtection="0"/>
    <xf numFmtId="0" fontId="8" fillId="5" borderId="4" applyNumberFormat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8" fillId="8" borderId="8" applyNumberFormat="0" applyFont="0" applyAlignment="0" applyProtection="0"/>
    <xf numFmtId="0" fontId="6" fillId="3" borderId="0" applyNumberFormat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" fillId="0" borderId="0"/>
    <xf numFmtId="0" fontId="17" fillId="0" borderId="0"/>
    <xf numFmtId="0" fontId="17" fillId="0" borderId="0"/>
    <xf numFmtId="0" fontId="15" fillId="0" borderId="9" applyNumberFormat="0" applyFill="0" applyAlignment="0" applyProtection="0"/>
    <xf numFmtId="0" fontId="9" fillId="6" borderId="5" applyNumberFormat="0" applyAlignment="0" applyProtection="0"/>
    <xf numFmtId="168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7">
    <xf numFmtId="0" fontId="0" fillId="0" borderId="0" xfId="0"/>
    <xf numFmtId="0" fontId="18" fillId="0" borderId="0" xfId="0" applyFont="1"/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33" borderId="0" xfId="0" applyFill="1"/>
    <xf numFmtId="44" fontId="0" fillId="33" borderId="0" xfId="0" applyNumberFormat="1" applyFill="1"/>
    <xf numFmtId="44" fontId="0" fillId="0" borderId="0" xfId="0" applyNumberFormat="1"/>
    <xf numFmtId="0" fontId="17" fillId="0" borderId="0" xfId="0" applyFont="1"/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/>
    </xf>
    <xf numFmtId="0" fontId="18" fillId="0" borderId="11" xfId="0" applyFont="1" applyBorder="1"/>
    <xf numFmtId="0" fontId="19" fillId="0" borderId="0" xfId="0" applyFont="1" applyAlignment="1">
      <alignment horizontal="left" wrapText="1"/>
    </xf>
    <xf numFmtId="164" fontId="19" fillId="0" borderId="11" xfId="0" applyNumberFormat="1" applyFont="1" applyBorder="1" applyAlignment="1">
      <alignment horizontal="right"/>
    </xf>
    <xf numFmtId="44" fontId="19" fillId="0" borderId="11" xfId="0" applyNumberFormat="1" applyFont="1" applyBorder="1" applyAlignment="1">
      <alignment horizontal="left"/>
    </xf>
    <xf numFmtId="0" fontId="19" fillId="0" borderId="10" xfId="0" applyFont="1" applyBorder="1" applyAlignment="1">
      <alignment wrapText="1"/>
    </xf>
    <xf numFmtId="44" fontId="19" fillId="0" borderId="12" xfId="0" applyNumberFormat="1" applyFont="1" applyBorder="1" applyAlignment="1">
      <alignment horizontal="left"/>
    </xf>
    <xf numFmtId="0" fontId="18" fillId="0" borderId="13" xfId="0" applyFont="1" applyBorder="1" applyAlignment="1">
      <alignment horizontal="right"/>
    </xf>
    <xf numFmtId="0" fontId="18" fillId="0" borderId="13" xfId="0" applyFont="1" applyBorder="1" applyAlignment="1">
      <alignment horizontal="left" wrapText="1"/>
    </xf>
    <xf numFmtId="0" fontId="18" fillId="0" borderId="13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13" xfId="0" applyFont="1" applyBorder="1" applyAlignment="1">
      <alignment wrapText="1"/>
    </xf>
    <xf numFmtId="0" fontId="18" fillId="0" borderId="13" xfId="0" applyFont="1" applyBorder="1"/>
    <xf numFmtId="0" fontId="0" fillId="0" borderId="13" xfId="0" applyBorder="1" applyAlignment="1">
      <alignment horizontal="center"/>
    </xf>
    <xf numFmtId="9" fontId="18" fillId="0" borderId="14" xfId="0" applyNumberFormat="1" applyFont="1" applyBorder="1" applyAlignment="1">
      <alignment horizontal="center" wrapText="1"/>
    </xf>
    <xf numFmtId="0" fontId="0" fillId="0" borderId="13" xfId="0" applyBorder="1"/>
    <xf numFmtId="0" fontId="18" fillId="0" borderId="13" xfId="0" applyFont="1" applyBorder="1" applyAlignment="1">
      <alignment horizontal="center"/>
    </xf>
    <xf numFmtId="165" fontId="18" fillId="0" borderId="13" xfId="0" applyNumberFormat="1" applyFont="1" applyBorder="1"/>
    <xf numFmtId="2" fontId="18" fillId="0" borderId="13" xfId="0" applyNumberFormat="1" applyFont="1" applyBorder="1"/>
    <xf numFmtId="44" fontId="18" fillId="34" borderId="13" xfId="0" applyNumberFormat="1" applyFont="1" applyFill="1" applyBorder="1"/>
    <xf numFmtId="164" fontId="18" fillId="34" borderId="13" xfId="0" applyNumberFormat="1" applyFont="1" applyFill="1" applyBorder="1"/>
    <xf numFmtId="44" fontId="18" fillId="0" borderId="0" xfId="0" applyNumberFormat="1" applyFont="1"/>
    <xf numFmtId="0" fontId="0" fillId="0" borderId="13" xfId="0" applyBorder="1" applyAlignment="1">
      <alignment horizontal="left"/>
    </xf>
    <xf numFmtId="0" fontId="17" fillId="0" borderId="13" xfId="0" applyFont="1" applyBorder="1" applyAlignment="1">
      <alignment horizontal="left" wrapText="1"/>
    </xf>
    <xf numFmtId="165" fontId="0" fillId="0" borderId="13" xfId="0" applyNumberFormat="1" applyBorder="1"/>
    <xf numFmtId="44" fontId="0" fillId="0" borderId="13" xfId="0" applyNumberFormat="1" applyBorder="1"/>
    <xf numFmtId="1" fontId="0" fillId="35" borderId="13" xfId="0" applyNumberFormat="1" applyFill="1" applyBorder="1"/>
    <xf numFmtId="164" fontId="0" fillId="33" borderId="13" xfId="0" applyNumberFormat="1" applyFill="1" applyBorder="1"/>
    <xf numFmtId="0" fontId="17" fillId="0" borderId="13" xfId="0" applyFont="1" applyBorder="1" applyAlignment="1">
      <alignment horizontal="right"/>
    </xf>
    <xf numFmtId="2" fontId="0" fillId="0" borderId="13" xfId="0" applyNumberFormat="1" applyBorder="1"/>
    <xf numFmtId="164" fontId="0" fillId="0" borderId="13" xfId="0" applyNumberFormat="1" applyBorder="1"/>
    <xf numFmtId="44" fontId="18" fillId="0" borderId="13" xfId="0" applyNumberFormat="1" applyFont="1" applyBorder="1"/>
    <xf numFmtId="0" fontId="0" fillId="0" borderId="13" xfId="0" applyBorder="1" applyAlignment="1">
      <alignment horizontal="left" wrapText="1"/>
    </xf>
    <xf numFmtId="166" fontId="17" fillId="0" borderId="13" xfId="1" applyBorder="1"/>
    <xf numFmtId="2" fontId="0" fillId="33" borderId="13" xfId="0" applyNumberFormat="1" applyFill="1" applyBorder="1"/>
    <xf numFmtId="0" fontId="0" fillId="0" borderId="13" xfId="0" applyBorder="1" applyAlignment="1">
      <alignment horizontal="right"/>
    </xf>
    <xf numFmtId="0" fontId="17" fillId="0" borderId="13" xfId="0" applyFont="1" applyBorder="1" applyAlignment="1">
      <alignment horizontal="center"/>
    </xf>
    <xf numFmtId="0" fontId="17" fillId="0" borderId="13" xfId="0" applyFont="1" applyBorder="1" applyAlignment="1">
      <alignment horizontal="left"/>
    </xf>
    <xf numFmtId="167" fontId="0" fillId="0" borderId="13" xfId="0" applyNumberFormat="1" applyBorder="1" applyAlignment="1">
      <alignment horizontal="right"/>
    </xf>
    <xf numFmtId="0" fontId="0" fillId="33" borderId="13" xfId="0" applyFill="1" applyBorder="1"/>
    <xf numFmtId="2" fontId="18" fillId="34" borderId="13" xfId="0" applyNumberFormat="1" applyFont="1" applyFill="1" applyBorder="1"/>
    <xf numFmtId="164" fontId="18" fillId="0" borderId="13" xfId="0" applyNumberFormat="1" applyFont="1" applyBorder="1"/>
    <xf numFmtId="0" fontId="17" fillId="0" borderId="13" xfId="0" applyFont="1" applyBorder="1"/>
    <xf numFmtId="165" fontId="17" fillId="0" borderId="13" xfId="0" applyNumberFormat="1" applyFont="1" applyBorder="1"/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164" fontId="21" fillId="0" borderId="0" xfId="0" applyNumberFormat="1" applyFont="1"/>
    <xf numFmtId="44" fontId="21" fillId="0" borderId="0" xfId="0" applyNumberFormat="1" applyFont="1"/>
    <xf numFmtId="0" fontId="22" fillId="0" borderId="0" xfId="0" applyFont="1" applyAlignment="1">
      <alignment horizontal="left" wrapText="1"/>
    </xf>
    <xf numFmtId="0" fontId="23" fillId="0" borderId="0" xfId="0" applyFont="1"/>
    <xf numFmtId="0" fontId="22" fillId="0" borderId="0" xfId="0" applyFont="1"/>
    <xf numFmtId="0" fontId="22" fillId="0" borderId="0" xfId="0" applyFont="1" applyAlignment="1">
      <alignment wrapText="1"/>
    </xf>
    <xf numFmtId="166" fontId="0" fillId="0" borderId="13" xfId="1" applyFont="1" applyBorder="1"/>
    <xf numFmtId="165" fontId="0" fillId="0" borderId="0" xfId="0" applyNumberFormat="1"/>
    <xf numFmtId="2" fontId="0" fillId="0" borderId="0" xfId="0" applyNumberFormat="1"/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erekening 2" xfId="26" xr:uid="{00000000-0005-0000-0000-000018000000}"/>
    <cellStyle name="Controlecel 2" xfId="27" xr:uid="{00000000-0005-0000-0000-000019000000}"/>
    <cellStyle name="Euro" xfId="1" xr:uid="{00000000-0005-0000-0000-00001A000000}"/>
    <cellStyle name="Euro 2" xfId="28" xr:uid="{00000000-0005-0000-0000-00001B000000}"/>
    <cellStyle name="Gekoppelde cel 2" xfId="29" xr:uid="{00000000-0005-0000-0000-00001C000000}"/>
    <cellStyle name="Goed 2" xfId="30" xr:uid="{00000000-0005-0000-0000-00001D000000}"/>
    <cellStyle name="Invoer 2" xfId="31" xr:uid="{00000000-0005-0000-0000-00001E000000}"/>
    <cellStyle name="Kop 1 2" xfId="32" xr:uid="{00000000-0005-0000-0000-00001F000000}"/>
    <cellStyle name="Kop 2 2" xfId="33" xr:uid="{00000000-0005-0000-0000-000020000000}"/>
    <cellStyle name="Kop 3 2" xfId="34" xr:uid="{00000000-0005-0000-0000-000021000000}"/>
    <cellStyle name="Kop 4 2" xfId="35" xr:uid="{00000000-0005-0000-0000-000022000000}"/>
    <cellStyle name="Neutraal 2" xfId="36" xr:uid="{00000000-0005-0000-0000-000023000000}"/>
    <cellStyle name="Notitie 2" xfId="37" xr:uid="{00000000-0005-0000-0000-000024000000}"/>
    <cellStyle name="Ongeldig 2" xfId="38" xr:uid="{00000000-0005-0000-0000-000025000000}"/>
    <cellStyle name="Procent 2" xfId="39" xr:uid="{00000000-0005-0000-0000-000026000000}"/>
    <cellStyle name="Procent 3" xfId="40" xr:uid="{00000000-0005-0000-0000-000027000000}"/>
    <cellStyle name="Standaard" xfId="0" builtinId="0"/>
    <cellStyle name="Standaard 2" xfId="41" xr:uid="{00000000-0005-0000-0000-000029000000}"/>
    <cellStyle name="Standaard 3" xfId="42" xr:uid="{00000000-0005-0000-0000-00002A000000}"/>
    <cellStyle name="Standaard 4" xfId="43" xr:uid="{00000000-0005-0000-0000-00002B000000}"/>
    <cellStyle name="Totaal 2" xfId="44" xr:uid="{00000000-0005-0000-0000-00002C000000}"/>
    <cellStyle name="Uitvoer 2" xfId="45" xr:uid="{00000000-0005-0000-0000-00002D000000}"/>
    <cellStyle name="Valuta 2" xfId="46" xr:uid="{00000000-0005-0000-0000-00002E000000}"/>
    <cellStyle name="Verklarende tekst 2" xfId="47" xr:uid="{00000000-0005-0000-0000-00002F000000}"/>
    <cellStyle name="Waarschuwingstekst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169332</xdr:colOff>
      <xdr:row>1</xdr:row>
      <xdr:rowOff>190500</xdr:rowOff>
    </xdr:from>
    <xdr:to>
      <xdr:col>6</xdr:col>
      <xdr:colOff>900852</xdr:colOff>
      <xdr:row>5</xdr:row>
      <xdr:rowOff>157692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9249" y="349250"/>
          <a:ext cx="2700020" cy="866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workbookViewId="0" xr3:uid="{AEA406A1-0E4B-5B11-9CD5-51D6E497D94C}">
      <selection activeCell="C5" sqref="C5"/>
    </sheetView>
  </sheetViews>
  <sheetFormatPr defaultRowHeight="12.75"/>
  <cols>
    <col min="1" max="1" width="35.7109375" customWidth="1"/>
    <col min="2" max="4" width="20.7109375" customWidth="1"/>
  </cols>
  <sheetData>
    <row r="1" spans="1:4" ht="25.5">
      <c r="A1" s="1" t="s">
        <v>0</v>
      </c>
      <c r="B1" s="2" t="s">
        <v>1</v>
      </c>
      <c r="C1" s="2" t="s">
        <v>2</v>
      </c>
      <c r="D1" s="2" t="s">
        <v>3</v>
      </c>
    </row>
    <row r="2" spans="1:4" ht="25.5">
      <c r="A2" s="3" t="s">
        <v>4</v>
      </c>
      <c r="B2" s="4"/>
      <c r="C2" s="5"/>
      <c r="D2" s="6">
        <f>B2*C2</f>
        <v>0</v>
      </c>
    </row>
    <row r="3" spans="1:4">
      <c r="A3" s="7" t="s">
        <v>5</v>
      </c>
      <c r="B3">
        <f>'Gem. verg. jaar'!C4</f>
        <v>0</v>
      </c>
      <c r="C3" s="6">
        <f>'Gem. verg. jaar'!C6</f>
        <v>0</v>
      </c>
      <c r="D3" s="6">
        <f>B3*C3</f>
        <v>0</v>
      </c>
    </row>
    <row r="4" spans="1:4">
      <c r="A4" s="7" t="s">
        <v>6</v>
      </c>
      <c r="B4">
        <f>B2+B3</f>
        <v>0</v>
      </c>
      <c r="C4" s="32">
        <f>IF(B4=0,0,D4/B4)</f>
        <v>0</v>
      </c>
      <c r="D4" s="6">
        <f>SUM(D2:D3)</f>
        <v>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26"/>
  <sheetViews>
    <sheetView tabSelected="1" zoomScale="90" zoomScaleNormal="90" workbookViewId="0" xr3:uid="{958C4451-9541-5A59-BF78-D2F731DF1C81}">
      <pane ySplit="8" topLeftCell="A9" activePane="bottomLeft" state="frozen"/>
      <selection pane="bottomLeft" activeCell="H4" sqref="H4"/>
      <selection activeCell="D2" sqref="D2"/>
    </sheetView>
  </sheetViews>
  <sheetFormatPr defaultRowHeight="12.75"/>
  <cols>
    <col min="1" max="1" width="11" customWidth="1"/>
    <col min="2" max="2" width="52.28515625" style="8" customWidth="1"/>
    <col min="3" max="3" width="17.42578125" style="9" customWidth="1"/>
    <col min="4" max="4" width="17.28515625" customWidth="1"/>
    <col min="5" max="5" width="12.5703125" customWidth="1"/>
    <col min="6" max="6" width="17" customWidth="1"/>
    <col min="7" max="7" width="18.85546875" customWidth="1"/>
    <col min="8" max="9" width="19.140625" customWidth="1"/>
    <col min="10" max="10" width="9.140625" customWidth="1"/>
  </cols>
  <sheetData>
    <row r="1" spans="1:10">
      <c r="A1" s="1" t="s">
        <v>7</v>
      </c>
    </row>
    <row r="2" spans="1:10" ht="19.5" customHeight="1">
      <c r="A2" s="1" t="s">
        <v>8</v>
      </c>
    </row>
    <row r="3" spans="1:10" ht="19.5" customHeight="1" thickBot="1">
      <c r="A3" s="1"/>
      <c r="B3" s="10"/>
      <c r="C3" s="11"/>
    </row>
    <row r="4" spans="1:10" ht="16.5" thickTop="1">
      <c r="A4" s="12"/>
      <c r="B4" s="13" t="s">
        <v>9</v>
      </c>
      <c r="C4" s="14">
        <f>G99</f>
        <v>0</v>
      </c>
      <c r="G4" s="7"/>
    </row>
    <row r="5" spans="1:10" ht="15.75">
      <c r="A5" s="12"/>
      <c r="B5" s="13" t="s">
        <v>10</v>
      </c>
      <c r="C5" s="15">
        <f>H99</f>
        <v>0</v>
      </c>
    </row>
    <row r="6" spans="1:10" ht="16.5" thickBot="1">
      <c r="A6" s="12"/>
      <c r="B6" s="16" t="s">
        <v>11</v>
      </c>
      <c r="C6" s="17">
        <f>IF(C4=0,0,C5/C4)</f>
        <v>0</v>
      </c>
    </row>
    <row r="7" spans="1:10" ht="13.5" thickTop="1">
      <c r="A7" s="1"/>
    </row>
    <row r="8" spans="1:10" s="1" customFormat="1" ht="63.75">
      <c r="A8" s="18" t="s">
        <v>12</v>
      </c>
      <c r="B8" s="19" t="s">
        <v>13</v>
      </c>
      <c r="C8" s="20" t="s">
        <v>14</v>
      </c>
      <c r="D8" s="21" t="s">
        <v>15</v>
      </c>
      <c r="E8" s="22" t="s">
        <v>16</v>
      </c>
      <c r="F8" s="22" t="s">
        <v>17</v>
      </c>
      <c r="G8" s="22" t="s">
        <v>18</v>
      </c>
      <c r="H8" s="22" t="s">
        <v>19</v>
      </c>
      <c r="I8" s="22" t="s">
        <v>20</v>
      </c>
      <c r="J8" s="2"/>
    </row>
    <row r="9" spans="1:10">
      <c r="A9" s="23"/>
      <c r="B9" s="19"/>
      <c r="C9" s="24"/>
      <c r="D9" s="25"/>
      <c r="E9" s="26"/>
      <c r="F9" s="26"/>
      <c r="G9" s="26"/>
      <c r="H9" s="26"/>
      <c r="I9" s="26"/>
    </row>
    <row r="10" spans="1:10" s="1" customFormat="1">
      <c r="A10" s="23">
        <v>9</v>
      </c>
      <c r="B10" s="19" t="s">
        <v>21</v>
      </c>
      <c r="C10" s="27"/>
      <c r="D10" s="23"/>
      <c r="E10" s="28"/>
      <c r="F10" s="23"/>
      <c r="G10" s="29">
        <f>SUM(G11:G15)</f>
        <v>0</v>
      </c>
      <c r="H10" s="30">
        <f>SUM(H11:H15)</f>
        <v>0</v>
      </c>
      <c r="I10" s="31">
        <f>SUM(I11:I15)</f>
        <v>0</v>
      </c>
      <c r="J10" s="32"/>
    </row>
    <row r="11" spans="1:10">
      <c r="A11" s="33" t="s">
        <v>22</v>
      </c>
      <c r="B11" s="34" t="s">
        <v>23</v>
      </c>
      <c r="C11" s="24" t="s">
        <v>24</v>
      </c>
      <c r="D11" s="35">
        <v>53.181212255999995</v>
      </c>
      <c r="E11" s="35">
        <f>D11*0.2</f>
        <v>10.636242451199999</v>
      </c>
      <c r="F11" s="36">
        <f>D11+E11</f>
        <v>63.817454707199992</v>
      </c>
      <c r="G11" s="37"/>
      <c r="H11" s="36">
        <f>F11*G11</f>
        <v>0</v>
      </c>
      <c r="I11" s="38"/>
      <c r="J11" s="6"/>
    </row>
    <row r="12" spans="1:10">
      <c r="A12" s="33" t="s">
        <v>25</v>
      </c>
      <c r="B12" s="34" t="s">
        <v>26</v>
      </c>
      <c r="C12" s="24" t="s">
        <v>24</v>
      </c>
      <c r="D12" s="35">
        <v>135.8590913685</v>
      </c>
      <c r="E12" s="35">
        <f>D12*0.2</f>
        <v>27.171818273700001</v>
      </c>
      <c r="F12" s="36">
        <f>D12+E12</f>
        <v>163.03090964220002</v>
      </c>
      <c r="G12" s="37"/>
      <c r="H12" s="36">
        <f>F12*G12</f>
        <v>0</v>
      </c>
      <c r="I12" s="38"/>
      <c r="J12" s="6"/>
    </row>
    <row r="13" spans="1:10">
      <c r="A13" s="33" t="s">
        <v>27</v>
      </c>
      <c r="B13" s="34" t="s">
        <v>28</v>
      </c>
      <c r="C13" s="24" t="s">
        <v>24</v>
      </c>
      <c r="D13" s="35">
        <v>29.488534487999999</v>
      </c>
      <c r="E13" s="35">
        <f>D13*0.2</f>
        <v>5.8977068976</v>
      </c>
      <c r="F13" s="36">
        <f>D13+E13</f>
        <v>35.386241385600002</v>
      </c>
      <c r="G13" s="37"/>
      <c r="H13" s="36">
        <f>F13*G13</f>
        <v>0</v>
      </c>
      <c r="I13" s="38"/>
      <c r="J13" s="6"/>
    </row>
    <row r="14" spans="1:10">
      <c r="A14" s="33" t="s">
        <v>29</v>
      </c>
      <c r="B14" s="34" t="s">
        <v>30</v>
      </c>
      <c r="C14" s="24" t="s">
        <v>24</v>
      </c>
      <c r="D14" s="35">
        <v>58.735952635499999</v>
      </c>
      <c r="E14" s="35">
        <f>D14*0.2</f>
        <v>11.747190527100001</v>
      </c>
      <c r="F14" s="36">
        <f>D14+E14</f>
        <v>70.483143162600001</v>
      </c>
      <c r="G14" s="37"/>
      <c r="H14" s="36">
        <f>F14*G14</f>
        <v>0</v>
      </c>
      <c r="I14" s="38"/>
      <c r="J14" s="6"/>
    </row>
    <row r="15" spans="1:10">
      <c r="A15" s="33" t="s">
        <v>31</v>
      </c>
      <c r="B15" s="34" t="s">
        <v>32</v>
      </c>
      <c r="C15" s="24" t="s">
        <v>24</v>
      </c>
      <c r="D15" s="35">
        <v>288.81912156300007</v>
      </c>
      <c r="E15" s="35">
        <f>D15*0.2</f>
        <v>57.763824312600015</v>
      </c>
      <c r="F15" s="36">
        <f>D15+E15</f>
        <v>346.5829458756001</v>
      </c>
      <c r="G15" s="37"/>
      <c r="H15" s="36">
        <f>F15*G15</f>
        <v>0</v>
      </c>
      <c r="I15" s="38"/>
      <c r="J15" s="6"/>
    </row>
    <row r="16" spans="1:10">
      <c r="A16" s="39"/>
      <c r="B16" s="34"/>
      <c r="C16" s="24"/>
      <c r="D16" s="35"/>
      <c r="E16" s="35"/>
      <c r="F16" s="36"/>
      <c r="G16" s="40"/>
      <c r="H16" s="26"/>
      <c r="I16" s="41"/>
      <c r="J16" s="6"/>
    </row>
    <row r="17" spans="1:10" s="1" customFormat="1">
      <c r="A17" s="23">
        <v>10</v>
      </c>
      <c r="B17" s="19" t="s">
        <v>33</v>
      </c>
      <c r="C17" s="27"/>
      <c r="D17" s="28"/>
      <c r="E17" s="28"/>
      <c r="F17" s="42"/>
      <c r="G17" s="29">
        <f>SUM(G18:G19)</f>
        <v>0</v>
      </c>
      <c r="H17" s="30">
        <f>SUM(H18:H19)</f>
        <v>0</v>
      </c>
      <c r="I17" s="31">
        <f>SUM(I18:I19)</f>
        <v>0</v>
      </c>
      <c r="J17" s="32"/>
    </row>
    <row r="18" spans="1:10">
      <c r="A18" s="33" t="s">
        <v>34</v>
      </c>
      <c r="B18" s="43" t="s">
        <v>35</v>
      </c>
      <c r="C18" s="24" t="s">
        <v>36</v>
      </c>
      <c r="D18" s="44">
        <v>2531.7852500000008</v>
      </c>
      <c r="E18" s="35">
        <f>D18*0.2</f>
        <v>506.35705000000019</v>
      </c>
      <c r="F18" s="36">
        <f>D18+E18</f>
        <v>3038.1423000000009</v>
      </c>
      <c r="G18" s="38"/>
      <c r="H18" s="36">
        <f>F18*G18</f>
        <v>0</v>
      </c>
      <c r="I18" s="41">
        <f>G18</f>
        <v>0</v>
      </c>
      <c r="J18" s="6"/>
    </row>
    <row r="19" spans="1:10">
      <c r="A19" s="33" t="s">
        <v>37</v>
      </c>
      <c r="B19" s="34" t="s">
        <v>38</v>
      </c>
      <c r="C19" s="24" t="s">
        <v>36</v>
      </c>
      <c r="D19" s="44">
        <v>2531.7852500000008</v>
      </c>
      <c r="E19" s="35">
        <f>D19*0.2</f>
        <v>506.35705000000019</v>
      </c>
      <c r="F19" s="36">
        <f>D19+E19</f>
        <v>3038.1423000000009</v>
      </c>
      <c r="G19" s="45"/>
      <c r="H19" s="36">
        <f>F19*G19</f>
        <v>0</v>
      </c>
      <c r="I19" s="41">
        <f>G19</f>
        <v>0</v>
      </c>
      <c r="J19" s="6"/>
    </row>
    <row r="20" spans="1:10">
      <c r="A20" s="46"/>
      <c r="B20" s="43"/>
      <c r="C20" s="24"/>
      <c r="D20" s="44"/>
      <c r="E20" s="35"/>
      <c r="F20" s="36"/>
      <c r="G20" s="40"/>
      <c r="H20" s="26"/>
      <c r="I20" s="41"/>
      <c r="J20" s="6"/>
    </row>
    <row r="21" spans="1:10" s="1" customFormat="1">
      <c r="A21" s="23">
        <v>11</v>
      </c>
      <c r="B21" s="19" t="s">
        <v>39</v>
      </c>
      <c r="C21" s="27"/>
      <c r="D21" s="28"/>
      <c r="E21" s="28"/>
      <c r="F21" s="42"/>
      <c r="G21" s="29">
        <f>SUM(G22:G24)</f>
        <v>0</v>
      </c>
      <c r="H21" s="30">
        <f>SUM(H22:H24)</f>
        <v>0</v>
      </c>
      <c r="I21" s="31">
        <f>SUM(I22:I24)</f>
        <v>0</v>
      </c>
      <c r="J21" s="32"/>
    </row>
    <row r="22" spans="1:10">
      <c r="A22" s="33" t="s">
        <v>40</v>
      </c>
      <c r="B22" s="34" t="s">
        <v>41</v>
      </c>
      <c r="C22" s="47" t="s">
        <v>42</v>
      </c>
      <c r="D22" s="35">
        <v>0.56469441250000008</v>
      </c>
      <c r="E22" s="35">
        <f>D22*0.2</f>
        <v>0.11293888250000002</v>
      </c>
      <c r="F22" s="36">
        <f>D22+E22</f>
        <v>0.67763329500000014</v>
      </c>
      <c r="G22" s="38"/>
      <c r="H22" s="36">
        <f>F22*G22</f>
        <v>0</v>
      </c>
      <c r="I22" s="38"/>
      <c r="J22" s="6"/>
    </row>
    <row r="23" spans="1:10" ht="25.5">
      <c r="A23" s="33" t="s">
        <v>43</v>
      </c>
      <c r="B23" s="34" t="s">
        <v>44</v>
      </c>
      <c r="C23" s="47" t="s">
        <v>36</v>
      </c>
      <c r="D23" s="35">
        <v>602.97906239999998</v>
      </c>
      <c r="E23" s="35">
        <f>D23*0.2</f>
        <v>120.59581248000001</v>
      </c>
      <c r="F23" s="36">
        <f>D23+E23</f>
        <v>723.57487487999992</v>
      </c>
      <c r="G23" s="38"/>
      <c r="H23" s="36">
        <f>F23*G23</f>
        <v>0</v>
      </c>
      <c r="I23" s="41">
        <f>G23</f>
        <v>0</v>
      </c>
      <c r="J23" s="6"/>
    </row>
    <row r="24" spans="1:10" ht="25.5">
      <c r="A24" s="33" t="s">
        <v>43</v>
      </c>
      <c r="B24" s="34" t="s">
        <v>45</v>
      </c>
      <c r="C24" s="47" t="s">
        <v>36</v>
      </c>
      <c r="D24" s="35">
        <v>1205.9581248</v>
      </c>
      <c r="E24" s="35">
        <f>D24*0.2</f>
        <v>241.19162496000001</v>
      </c>
      <c r="F24" s="36">
        <f>D24+E24</f>
        <v>1447.1497497599998</v>
      </c>
      <c r="G24" s="38"/>
      <c r="H24" s="36">
        <f>F24*G24</f>
        <v>0</v>
      </c>
      <c r="I24" s="41">
        <f>G24</f>
        <v>0</v>
      </c>
      <c r="J24" s="6"/>
    </row>
    <row r="25" spans="1:10">
      <c r="A25" s="39"/>
      <c r="B25" s="34"/>
      <c r="C25" s="47"/>
      <c r="D25" s="35"/>
      <c r="E25" s="35"/>
      <c r="F25" s="36"/>
      <c r="G25" s="40"/>
      <c r="H25" s="26"/>
      <c r="I25" s="41"/>
    </row>
    <row r="26" spans="1:10" s="1" customFormat="1">
      <c r="A26" s="23">
        <v>12</v>
      </c>
      <c r="B26" s="19" t="s">
        <v>46</v>
      </c>
      <c r="C26" s="27"/>
      <c r="D26" s="28"/>
      <c r="E26" s="28"/>
      <c r="F26" s="42"/>
      <c r="G26" s="29">
        <f>SUM(G27:G29)</f>
        <v>0</v>
      </c>
      <c r="H26" s="30">
        <f>SUM(H27:H29)</f>
        <v>0</v>
      </c>
      <c r="I26" s="31">
        <f>SUM(I27:I29)</f>
        <v>0</v>
      </c>
      <c r="J26" s="32"/>
    </row>
    <row r="27" spans="1:10">
      <c r="A27" s="48" t="s">
        <v>47</v>
      </c>
      <c r="B27" s="34" t="s">
        <v>48</v>
      </c>
      <c r="C27" s="47" t="s">
        <v>42</v>
      </c>
      <c r="D27" s="49">
        <v>0.15</v>
      </c>
      <c r="E27" s="35">
        <f>D27*0.2</f>
        <v>0.03</v>
      </c>
      <c r="F27" s="36">
        <f>D27+E27</f>
        <v>0.18</v>
      </c>
      <c r="G27" s="38"/>
      <c r="H27" s="36">
        <f>F27*G27</f>
        <v>0</v>
      </c>
      <c r="I27" s="38"/>
      <c r="J27" s="6"/>
    </row>
    <row r="28" spans="1:10">
      <c r="A28" s="48" t="s">
        <v>49</v>
      </c>
      <c r="B28" s="34" t="s">
        <v>50</v>
      </c>
      <c r="C28" s="47" t="s">
        <v>42</v>
      </c>
      <c r="D28" s="49">
        <v>0.1</v>
      </c>
      <c r="E28" s="35">
        <f>D28*0.2</f>
        <v>2.0000000000000004E-2</v>
      </c>
      <c r="F28" s="36">
        <f>D28+E28</f>
        <v>0.12000000000000001</v>
      </c>
      <c r="G28" s="38"/>
      <c r="H28" s="36">
        <f>F28*G28</f>
        <v>0</v>
      </c>
      <c r="I28" s="38"/>
      <c r="J28" s="6"/>
    </row>
    <row r="29" spans="1:10" ht="25.5">
      <c r="A29" s="48" t="s">
        <v>51</v>
      </c>
      <c r="B29" s="34" t="s">
        <v>52</v>
      </c>
      <c r="C29" s="47" t="s">
        <v>42</v>
      </c>
      <c r="D29" s="49">
        <v>0.06</v>
      </c>
      <c r="E29" s="35">
        <f>D29*0.2</f>
        <v>1.2E-2</v>
      </c>
      <c r="F29" s="36">
        <f>D29+E29</f>
        <v>7.1999999999999995E-2</v>
      </c>
      <c r="G29" s="38"/>
      <c r="H29" s="36">
        <f>F29*G29</f>
        <v>0</v>
      </c>
      <c r="I29" s="38"/>
      <c r="J29" s="6"/>
    </row>
    <row r="30" spans="1:10">
      <c r="A30" s="39"/>
      <c r="B30" s="34"/>
      <c r="C30" s="47"/>
      <c r="D30" s="35"/>
      <c r="E30" s="35"/>
      <c r="F30" s="36"/>
      <c r="G30" s="40"/>
      <c r="H30" s="26"/>
      <c r="I30" s="41"/>
    </row>
    <row r="31" spans="1:10" s="1" customFormat="1">
      <c r="A31" s="23">
        <v>20</v>
      </c>
      <c r="B31" s="19" t="s">
        <v>53</v>
      </c>
      <c r="C31" s="27"/>
      <c r="D31" s="28"/>
      <c r="E31" s="28"/>
      <c r="F31" s="42"/>
      <c r="G31" s="29">
        <f>SUM(G32:G40)+SUM(I41:I49)</f>
        <v>0</v>
      </c>
      <c r="H31" s="30">
        <f>SUM(H32:H49)</f>
        <v>0</v>
      </c>
      <c r="I31" s="31">
        <f>SUM(I32:I49)</f>
        <v>0</v>
      </c>
      <c r="J31" s="32"/>
    </row>
    <row r="32" spans="1:10">
      <c r="A32" s="33" t="s">
        <v>54</v>
      </c>
      <c r="B32" s="34" t="s">
        <v>55</v>
      </c>
      <c r="C32" s="47" t="s">
        <v>36</v>
      </c>
      <c r="D32" s="35">
        <v>2281.0591439999998</v>
      </c>
      <c r="E32" s="35">
        <f t="shared" ref="E32:E49" si="0">D32*0.2</f>
        <v>456.21182879999998</v>
      </c>
      <c r="F32" s="36">
        <f t="shared" ref="F32:F49" si="1">D32+E32</f>
        <v>2737.2709728</v>
      </c>
      <c r="G32" s="38"/>
      <c r="H32" s="36">
        <f t="shared" ref="H32:H49" si="2">F32*G32</f>
        <v>0</v>
      </c>
      <c r="I32" s="41">
        <f>G32</f>
        <v>0</v>
      </c>
    </row>
    <row r="33" spans="1:9" ht="25.5">
      <c r="A33" s="33" t="s">
        <v>54</v>
      </c>
      <c r="B33" s="34" t="s">
        <v>56</v>
      </c>
      <c r="C33" s="47" t="s">
        <v>36</v>
      </c>
      <c r="D33" s="35">
        <v>8746.2925560000003</v>
      </c>
      <c r="E33" s="35">
        <f t="shared" si="0"/>
        <v>1749.2585112000002</v>
      </c>
      <c r="F33" s="36">
        <f t="shared" si="1"/>
        <v>10495.5510672</v>
      </c>
      <c r="G33" s="38"/>
      <c r="H33" s="36">
        <f t="shared" si="2"/>
        <v>0</v>
      </c>
      <c r="I33" s="41">
        <f t="shared" ref="I33:I40" si="3">G33</f>
        <v>0</v>
      </c>
    </row>
    <row r="34" spans="1:9">
      <c r="A34" s="33" t="s">
        <v>57</v>
      </c>
      <c r="B34" s="34" t="s">
        <v>58</v>
      </c>
      <c r="C34" s="47" t="s">
        <v>36</v>
      </c>
      <c r="D34" s="35">
        <v>6465.2334120000005</v>
      </c>
      <c r="E34" s="35">
        <f t="shared" si="0"/>
        <v>1293.0466824000002</v>
      </c>
      <c r="F34" s="36">
        <f t="shared" si="1"/>
        <v>7758.280094400001</v>
      </c>
      <c r="G34" s="38"/>
      <c r="H34" s="36">
        <f t="shared" si="2"/>
        <v>0</v>
      </c>
      <c r="I34" s="41">
        <f>G34</f>
        <v>0</v>
      </c>
    </row>
    <row r="35" spans="1:9">
      <c r="A35" s="33" t="s">
        <v>54</v>
      </c>
      <c r="B35" s="34" t="s">
        <v>59</v>
      </c>
      <c r="C35" s="47" t="s">
        <v>36</v>
      </c>
      <c r="D35" s="35">
        <v>2154.2267376</v>
      </c>
      <c r="E35" s="35">
        <f t="shared" si="0"/>
        <v>430.84534752000002</v>
      </c>
      <c r="F35" s="36">
        <f t="shared" si="1"/>
        <v>2585.0720851199999</v>
      </c>
      <c r="G35" s="38"/>
      <c r="H35" s="36">
        <f t="shared" si="2"/>
        <v>0</v>
      </c>
      <c r="I35" s="41">
        <f t="shared" si="3"/>
        <v>0</v>
      </c>
    </row>
    <row r="36" spans="1:9" ht="25.5">
      <c r="A36" s="33" t="s">
        <v>60</v>
      </c>
      <c r="B36" s="34" t="s">
        <v>61</v>
      </c>
      <c r="C36" s="47" t="s">
        <v>36</v>
      </c>
      <c r="D36" s="35">
        <v>5346.8097579749992</v>
      </c>
      <c r="E36" s="35">
        <f t="shared" si="0"/>
        <v>1069.3619515949999</v>
      </c>
      <c r="F36" s="36">
        <f t="shared" si="1"/>
        <v>6416.1717095699987</v>
      </c>
      <c r="G36" s="38"/>
      <c r="H36" s="36">
        <f t="shared" si="2"/>
        <v>0</v>
      </c>
      <c r="I36" s="41">
        <f t="shared" si="3"/>
        <v>0</v>
      </c>
    </row>
    <row r="37" spans="1:9">
      <c r="A37" s="33" t="s">
        <v>62</v>
      </c>
      <c r="B37" s="34" t="s">
        <v>63</v>
      </c>
      <c r="C37" s="47" t="s">
        <v>36</v>
      </c>
      <c r="D37" s="35">
        <v>7102.7435182500003</v>
      </c>
      <c r="E37" s="35">
        <f t="shared" si="0"/>
        <v>1420.5487036500001</v>
      </c>
      <c r="F37" s="36">
        <f t="shared" si="1"/>
        <v>8523.2922219000011</v>
      </c>
      <c r="G37" s="38"/>
      <c r="H37" s="36">
        <f t="shared" si="2"/>
        <v>0</v>
      </c>
      <c r="I37" s="41">
        <f t="shared" si="3"/>
        <v>0</v>
      </c>
    </row>
    <row r="38" spans="1:9" ht="25.5">
      <c r="A38" s="33" t="s">
        <v>62</v>
      </c>
      <c r="B38" s="34" t="s">
        <v>64</v>
      </c>
      <c r="C38" s="47" t="s">
        <v>36</v>
      </c>
      <c r="D38" s="35">
        <v>6411.9035182500002</v>
      </c>
      <c r="E38" s="35">
        <f t="shared" si="0"/>
        <v>1282.3807036500002</v>
      </c>
      <c r="F38" s="36">
        <f t="shared" si="1"/>
        <v>7694.2842219000004</v>
      </c>
      <c r="G38" s="38"/>
      <c r="H38" s="36">
        <f t="shared" si="2"/>
        <v>0</v>
      </c>
      <c r="I38" s="41">
        <f t="shared" si="3"/>
        <v>0</v>
      </c>
    </row>
    <row r="39" spans="1:9">
      <c r="A39" s="33" t="s">
        <v>54</v>
      </c>
      <c r="B39" s="34" t="s">
        <v>65</v>
      </c>
      <c r="C39" s="47" t="s">
        <v>36</v>
      </c>
      <c r="D39" s="35">
        <v>1013.6971656000001</v>
      </c>
      <c r="E39" s="35">
        <f t="shared" si="0"/>
        <v>202.73943312000003</v>
      </c>
      <c r="F39" s="36">
        <f t="shared" si="1"/>
        <v>1216.4365987200001</v>
      </c>
      <c r="G39" s="38"/>
      <c r="H39" s="36">
        <f t="shared" si="2"/>
        <v>0</v>
      </c>
      <c r="I39" s="41">
        <f t="shared" si="3"/>
        <v>0</v>
      </c>
    </row>
    <row r="40" spans="1:9">
      <c r="A40" s="33" t="s">
        <v>62</v>
      </c>
      <c r="B40" s="34" t="s">
        <v>66</v>
      </c>
      <c r="C40" s="47" t="s">
        <v>36</v>
      </c>
      <c r="D40" s="35">
        <v>8409.9011075999988</v>
      </c>
      <c r="E40" s="35">
        <f t="shared" si="0"/>
        <v>1681.9802215199998</v>
      </c>
      <c r="F40" s="36">
        <f t="shared" si="1"/>
        <v>10091.881329119999</v>
      </c>
      <c r="G40" s="38"/>
      <c r="H40" s="36">
        <f t="shared" si="2"/>
        <v>0</v>
      </c>
      <c r="I40" s="41">
        <f t="shared" si="3"/>
        <v>0</v>
      </c>
    </row>
    <row r="41" spans="1:9">
      <c r="A41" s="33" t="s">
        <v>54</v>
      </c>
      <c r="B41" s="34" t="s">
        <v>67</v>
      </c>
      <c r="C41" s="24" t="s">
        <v>42</v>
      </c>
      <c r="D41" s="35">
        <v>0.24235050798000002</v>
      </c>
      <c r="E41" s="35">
        <f t="shared" si="0"/>
        <v>4.8470101596000008E-2</v>
      </c>
      <c r="F41" s="36">
        <f t="shared" si="1"/>
        <v>0.29082060957600003</v>
      </c>
      <c r="G41" s="38"/>
      <c r="H41" s="36">
        <f t="shared" si="2"/>
        <v>0</v>
      </c>
      <c r="I41" s="50"/>
    </row>
    <row r="42" spans="1:9" ht="25.5">
      <c r="A42" s="33" t="s">
        <v>60</v>
      </c>
      <c r="B42" s="34" t="s">
        <v>68</v>
      </c>
      <c r="C42" s="24" t="s">
        <v>42</v>
      </c>
      <c r="D42" s="35">
        <v>0.58550887962000009</v>
      </c>
      <c r="E42" s="35">
        <f t="shared" si="0"/>
        <v>0.11710177592400002</v>
      </c>
      <c r="F42" s="36">
        <f t="shared" si="1"/>
        <v>0.70261065554400015</v>
      </c>
      <c r="G42" s="38"/>
      <c r="H42" s="36">
        <f t="shared" si="2"/>
        <v>0</v>
      </c>
      <c r="I42" s="50"/>
    </row>
    <row r="43" spans="1:9" ht="25.5">
      <c r="A43" s="33" t="s">
        <v>62</v>
      </c>
      <c r="B43" s="34" t="s">
        <v>69</v>
      </c>
      <c r="C43" s="24" t="s">
        <v>42</v>
      </c>
      <c r="D43" s="35">
        <v>1.479104606565</v>
      </c>
      <c r="E43" s="35">
        <f t="shared" si="0"/>
        <v>0.29582092131300003</v>
      </c>
      <c r="F43" s="36">
        <f t="shared" si="1"/>
        <v>1.7749255278780001</v>
      </c>
      <c r="G43" s="38"/>
      <c r="H43" s="36">
        <f t="shared" si="2"/>
        <v>0</v>
      </c>
      <c r="I43" s="50"/>
    </row>
    <row r="44" spans="1:9">
      <c r="A44" s="33" t="s">
        <v>54</v>
      </c>
      <c r="B44" s="34" t="s">
        <v>70</v>
      </c>
      <c r="C44" s="24" t="s">
        <v>42</v>
      </c>
      <c r="D44" s="35">
        <v>0.38237524592400002</v>
      </c>
      <c r="E44" s="35">
        <f t="shared" si="0"/>
        <v>7.6475049184800012E-2</v>
      </c>
      <c r="F44" s="36">
        <f t="shared" si="1"/>
        <v>0.45885029510880004</v>
      </c>
      <c r="G44" s="38"/>
      <c r="H44" s="36">
        <f t="shared" si="2"/>
        <v>0</v>
      </c>
      <c r="I44" s="50"/>
    </row>
    <row r="45" spans="1:9" ht="25.5">
      <c r="A45" s="33" t="s">
        <v>60</v>
      </c>
      <c r="B45" s="34" t="s">
        <v>71</v>
      </c>
      <c r="C45" s="24" t="s">
        <v>42</v>
      </c>
      <c r="D45" s="35">
        <v>0.9238028989560001</v>
      </c>
      <c r="E45" s="35">
        <f t="shared" si="0"/>
        <v>0.18476057979120003</v>
      </c>
      <c r="F45" s="36">
        <f t="shared" si="1"/>
        <v>1.1085634787472001</v>
      </c>
      <c r="G45" s="38"/>
      <c r="H45" s="36">
        <f t="shared" si="2"/>
        <v>0</v>
      </c>
      <c r="I45" s="50"/>
    </row>
    <row r="46" spans="1:9" ht="25.5">
      <c r="A46" s="33" t="s">
        <v>62</v>
      </c>
      <c r="B46" s="34" t="s">
        <v>72</v>
      </c>
      <c r="C46" s="24" t="s">
        <v>42</v>
      </c>
      <c r="D46" s="35">
        <v>2.3336983792470001</v>
      </c>
      <c r="E46" s="35">
        <f t="shared" si="0"/>
        <v>0.46673967584940002</v>
      </c>
      <c r="F46" s="36">
        <f t="shared" si="1"/>
        <v>2.8004380550964001</v>
      </c>
      <c r="G46" s="38"/>
      <c r="H46" s="36">
        <f t="shared" si="2"/>
        <v>0</v>
      </c>
      <c r="I46" s="50"/>
    </row>
    <row r="47" spans="1:9">
      <c r="A47" s="33" t="s">
        <v>54</v>
      </c>
      <c r="B47" s="34" t="s">
        <v>73</v>
      </c>
      <c r="C47" s="24" t="s">
        <v>42</v>
      </c>
      <c r="D47" s="35">
        <v>0.53855668440000004</v>
      </c>
      <c r="E47" s="35">
        <f t="shared" si="0"/>
        <v>0.10771133688000001</v>
      </c>
      <c r="F47" s="36">
        <f t="shared" si="1"/>
        <v>0.64626802128000005</v>
      </c>
      <c r="G47" s="38"/>
      <c r="H47" s="36">
        <f t="shared" si="2"/>
        <v>0</v>
      </c>
      <c r="I47" s="50"/>
    </row>
    <row r="48" spans="1:9" ht="25.5">
      <c r="A48" s="33" t="s">
        <v>60</v>
      </c>
      <c r="B48" s="34" t="s">
        <v>74</v>
      </c>
      <c r="C48" s="24" t="s">
        <v>42</v>
      </c>
      <c r="D48" s="35">
        <v>1.3011308436000002</v>
      </c>
      <c r="E48" s="35">
        <f t="shared" si="0"/>
        <v>0.26022616872000004</v>
      </c>
      <c r="F48" s="36">
        <f t="shared" si="1"/>
        <v>1.5613570123200002</v>
      </c>
      <c r="G48" s="38"/>
      <c r="H48" s="36">
        <f t="shared" si="2"/>
        <v>0</v>
      </c>
      <c r="I48" s="50"/>
    </row>
    <row r="49" spans="1:10" ht="25.5">
      <c r="A49" s="33" t="s">
        <v>62</v>
      </c>
      <c r="B49" s="34" t="s">
        <v>75</v>
      </c>
      <c r="C49" s="24" t="s">
        <v>42</v>
      </c>
      <c r="D49" s="35">
        <v>3.2868991257000002</v>
      </c>
      <c r="E49" s="35">
        <f t="shared" si="0"/>
        <v>0.65737982514000004</v>
      </c>
      <c r="F49" s="36">
        <f t="shared" si="1"/>
        <v>3.9442789508400002</v>
      </c>
      <c r="G49" s="38"/>
      <c r="H49" s="36">
        <f t="shared" si="2"/>
        <v>0</v>
      </c>
      <c r="I49" s="50"/>
    </row>
    <row r="50" spans="1:10">
      <c r="A50" s="39"/>
      <c r="B50" s="34"/>
      <c r="C50" s="24"/>
      <c r="D50" s="35"/>
      <c r="E50" s="35"/>
      <c r="F50" s="36"/>
      <c r="G50" s="40"/>
      <c r="H50" s="36"/>
      <c r="I50" s="41"/>
    </row>
    <row r="51" spans="1:10" s="1" customFormat="1">
      <c r="A51" s="18">
        <v>21</v>
      </c>
      <c r="B51" s="19" t="s">
        <v>76</v>
      </c>
      <c r="C51" s="27"/>
      <c r="D51" s="28"/>
      <c r="E51" s="28"/>
      <c r="F51" s="42"/>
      <c r="G51" s="51">
        <f>SUM(G52:G60)</f>
        <v>0</v>
      </c>
      <c r="H51" s="42">
        <f>SUM(H52:H60)</f>
        <v>0</v>
      </c>
      <c r="I51" s="31">
        <f>SUM(I52:I60)</f>
        <v>0</v>
      </c>
      <c r="J51" s="32"/>
    </row>
    <row r="52" spans="1:10" ht="25.5">
      <c r="A52" s="46" t="s">
        <v>77</v>
      </c>
      <c r="B52" s="34" t="s">
        <v>78</v>
      </c>
      <c r="C52" s="47" t="s">
        <v>79</v>
      </c>
      <c r="D52" s="44">
        <v>4.123883631</v>
      </c>
      <c r="E52" s="35">
        <f t="shared" ref="E52:E60" si="4">D52*0.2</f>
        <v>0.82477672620000009</v>
      </c>
      <c r="F52" s="36">
        <f t="shared" ref="F52:F60" si="5">D52+E52</f>
        <v>4.9486603571999996</v>
      </c>
      <c r="G52" s="38"/>
      <c r="H52" s="36">
        <f t="shared" ref="H52:H60" si="6">F52*G52</f>
        <v>0</v>
      </c>
      <c r="I52" s="38"/>
    </row>
    <row r="53" spans="1:10" ht="25.5">
      <c r="A53" s="46" t="s">
        <v>77</v>
      </c>
      <c r="B53" s="34" t="s">
        <v>80</v>
      </c>
      <c r="C53" s="47" t="s">
        <v>79</v>
      </c>
      <c r="D53" s="35">
        <v>12.889446380999999</v>
      </c>
      <c r="E53" s="35">
        <f t="shared" si="4"/>
        <v>2.5778892762000001</v>
      </c>
      <c r="F53" s="36">
        <f t="shared" si="5"/>
        <v>15.4673356572</v>
      </c>
      <c r="G53" s="38"/>
      <c r="H53" s="36">
        <f t="shared" si="6"/>
        <v>0</v>
      </c>
      <c r="I53" s="38"/>
    </row>
    <row r="54" spans="1:10" ht="25.5">
      <c r="A54" s="46" t="s">
        <v>77</v>
      </c>
      <c r="B54" s="34" t="s">
        <v>81</v>
      </c>
      <c r="C54" s="47" t="s">
        <v>79</v>
      </c>
      <c r="D54" s="35">
        <v>16.138818381</v>
      </c>
      <c r="E54" s="35">
        <f t="shared" si="4"/>
        <v>3.2277636762000004</v>
      </c>
      <c r="F54" s="36">
        <f t="shared" si="5"/>
        <v>19.366582057199999</v>
      </c>
      <c r="G54" s="38"/>
      <c r="H54" s="36">
        <f t="shared" si="6"/>
        <v>0</v>
      </c>
      <c r="I54" s="38"/>
    </row>
    <row r="55" spans="1:10" ht="25.5">
      <c r="A55" s="46" t="s">
        <v>77</v>
      </c>
      <c r="B55" s="34" t="s">
        <v>82</v>
      </c>
      <c r="C55" s="47" t="s">
        <v>79</v>
      </c>
      <c r="D55" s="44">
        <v>3.7741498200000003</v>
      </c>
      <c r="E55" s="35">
        <f t="shared" si="4"/>
        <v>0.75482996400000013</v>
      </c>
      <c r="F55" s="36">
        <f t="shared" si="5"/>
        <v>4.5289797840000006</v>
      </c>
      <c r="G55" s="38"/>
      <c r="H55" s="36">
        <f t="shared" si="6"/>
        <v>0</v>
      </c>
      <c r="I55" s="38"/>
    </row>
    <row r="56" spans="1:10" ht="25.5">
      <c r="A56" s="46" t="s">
        <v>77</v>
      </c>
      <c r="B56" s="34" t="s">
        <v>83</v>
      </c>
      <c r="C56" s="47" t="s">
        <v>79</v>
      </c>
      <c r="D56" s="35">
        <v>7.5878138700000015</v>
      </c>
      <c r="E56" s="35">
        <f t="shared" si="4"/>
        <v>1.5175627740000004</v>
      </c>
      <c r="F56" s="36">
        <f t="shared" si="5"/>
        <v>9.1053766440000015</v>
      </c>
      <c r="G56" s="38"/>
      <c r="H56" s="36">
        <f t="shared" si="6"/>
        <v>0</v>
      </c>
      <c r="I56" s="38"/>
    </row>
    <row r="57" spans="1:10" ht="25.5">
      <c r="A57" s="46" t="s">
        <v>77</v>
      </c>
      <c r="B57" s="34" t="s">
        <v>84</v>
      </c>
      <c r="C57" s="47" t="s">
        <v>79</v>
      </c>
      <c r="D57" s="35">
        <v>16.377343919999998</v>
      </c>
      <c r="E57" s="35">
        <f t="shared" si="4"/>
        <v>3.2754687839999996</v>
      </c>
      <c r="F57" s="36">
        <f t="shared" si="5"/>
        <v>19.652812703999999</v>
      </c>
      <c r="G57" s="38"/>
      <c r="H57" s="36">
        <f t="shared" si="6"/>
        <v>0</v>
      </c>
      <c r="I57" s="38"/>
    </row>
    <row r="58" spans="1:10" ht="25.5">
      <c r="A58" s="46" t="s">
        <v>77</v>
      </c>
      <c r="B58" s="34" t="s">
        <v>85</v>
      </c>
      <c r="C58" s="47" t="s">
        <v>79</v>
      </c>
      <c r="D58" s="44">
        <v>3.7575582975000001</v>
      </c>
      <c r="E58" s="35">
        <f t="shared" si="4"/>
        <v>0.7515116595000001</v>
      </c>
      <c r="F58" s="36">
        <f t="shared" si="5"/>
        <v>4.5090699570000004</v>
      </c>
      <c r="G58" s="38"/>
      <c r="H58" s="36">
        <f t="shared" si="6"/>
        <v>0</v>
      </c>
      <c r="I58" s="38"/>
    </row>
    <row r="59" spans="1:10" ht="25.5">
      <c r="A59" s="46" t="s">
        <v>77</v>
      </c>
      <c r="B59" s="34" t="s">
        <v>86</v>
      </c>
      <c r="C59" s="47" t="s">
        <v>79</v>
      </c>
      <c r="D59" s="35">
        <v>7.3723573875000001</v>
      </c>
      <c r="E59" s="35">
        <f t="shared" si="4"/>
        <v>1.4744714775000001</v>
      </c>
      <c r="F59" s="36">
        <f t="shared" si="5"/>
        <v>8.8468288650000009</v>
      </c>
      <c r="G59" s="38"/>
      <c r="H59" s="36">
        <f t="shared" si="6"/>
        <v>0</v>
      </c>
      <c r="I59" s="38"/>
    </row>
    <row r="60" spans="1:10" ht="25.5">
      <c r="A60" s="46" t="s">
        <v>77</v>
      </c>
      <c r="B60" s="34" t="s">
        <v>87</v>
      </c>
      <c r="C60" s="47" t="s">
        <v>79</v>
      </c>
      <c r="D60" s="35">
        <v>16.806671437499997</v>
      </c>
      <c r="E60" s="35">
        <f t="shared" si="4"/>
        <v>3.3613342874999996</v>
      </c>
      <c r="F60" s="36">
        <f t="shared" si="5"/>
        <v>20.168005724999997</v>
      </c>
      <c r="G60" s="38"/>
      <c r="H60" s="36">
        <f t="shared" si="6"/>
        <v>0</v>
      </c>
      <c r="I60" s="38"/>
    </row>
    <row r="61" spans="1:10">
      <c r="A61" s="39"/>
      <c r="B61" s="34"/>
      <c r="C61" s="24"/>
      <c r="D61" s="35"/>
      <c r="E61" s="35"/>
      <c r="F61" s="36"/>
      <c r="G61" s="40"/>
      <c r="H61" s="36"/>
      <c r="I61" s="41"/>
    </row>
    <row r="62" spans="1:10" s="1" customFormat="1">
      <c r="A62" s="23">
        <v>22</v>
      </c>
      <c r="B62" s="19" t="s">
        <v>88</v>
      </c>
      <c r="C62" s="27"/>
      <c r="D62" s="28"/>
      <c r="E62" s="28"/>
      <c r="F62" s="42"/>
      <c r="G62" s="29">
        <f>SUM(G63:G64)</f>
        <v>0</v>
      </c>
      <c r="H62" s="42">
        <f>SUM(H63:H64)</f>
        <v>0</v>
      </c>
      <c r="I62" s="52">
        <f>SUM(I63:I64)</f>
        <v>0</v>
      </c>
      <c r="J62" s="32"/>
    </row>
    <row r="63" spans="1:10">
      <c r="A63" s="33" t="s">
        <v>89</v>
      </c>
      <c r="B63" s="34" t="s">
        <v>90</v>
      </c>
      <c r="C63" s="47" t="s">
        <v>42</v>
      </c>
      <c r="D63" s="26">
        <v>2.72</v>
      </c>
      <c r="E63" s="35">
        <f>D63*0.2</f>
        <v>0.54400000000000004</v>
      </c>
      <c r="F63" s="36">
        <f>D63+E63</f>
        <v>3.2640000000000002</v>
      </c>
      <c r="G63" s="38"/>
      <c r="H63" s="36">
        <f>F63*G63</f>
        <v>0</v>
      </c>
      <c r="I63" s="38"/>
    </row>
    <row r="64" spans="1:10">
      <c r="A64" s="33" t="s">
        <v>91</v>
      </c>
      <c r="B64" s="34" t="s">
        <v>92</v>
      </c>
      <c r="C64" s="47" t="s">
        <v>42</v>
      </c>
      <c r="D64" s="26">
        <v>1.74</v>
      </c>
      <c r="E64" s="35">
        <f>D64*0.2</f>
        <v>0.34800000000000003</v>
      </c>
      <c r="F64" s="36">
        <f>D64+E64</f>
        <v>2.0880000000000001</v>
      </c>
      <c r="G64" s="38"/>
      <c r="H64" s="36">
        <f>F64*G64</f>
        <v>0</v>
      </c>
      <c r="I64" s="38"/>
    </row>
    <row r="65" spans="1:10">
      <c r="A65" s="46"/>
      <c r="B65" s="43"/>
      <c r="C65" s="24"/>
      <c r="D65" s="35"/>
      <c r="E65" s="35"/>
      <c r="F65" s="36"/>
      <c r="G65" s="40"/>
      <c r="H65" s="36"/>
      <c r="I65" s="41"/>
    </row>
    <row r="66" spans="1:10" s="1" customFormat="1">
      <c r="A66" s="23">
        <v>23</v>
      </c>
      <c r="B66" s="19" t="s">
        <v>93</v>
      </c>
      <c r="C66" s="27"/>
      <c r="D66" s="28"/>
      <c r="E66" s="28"/>
      <c r="F66" s="42"/>
      <c r="G66" s="29">
        <f>SUM(G67:G69)</f>
        <v>0</v>
      </c>
      <c r="H66" s="42">
        <f>SUM(H67:H69)</f>
        <v>0</v>
      </c>
      <c r="I66" s="52">
        <f>SUM(I67:I69)</f>
        <v>0</v>
      </c>
      <c r="J66" s="32"/>
    </row>
    <row r="67" spans="1:10">
      <c r="A67" s="33" t="s">
        <v>94</v>
      </c>
      <c r="B67" s="43" t="s">
        <v>95</v>
      </c>
      <c r="C67" s="47" t="s">
        <v>42</v>
      </c>
      <c r="D67" s="35">
        <v>1.0780041888</v>
      </c>
      <c r="E67" s="35">
        <f>D67*0.2</f>
        <v>0.21560083776000002</v>
      </c>
      <c r="F67" s="36">
        <f>D67+E67</f>
        <v>1.2936050265600001</v>
      </c>
      <c r="G67" s="38"/>
      <c r="H67" s="36">
        <f>F67*G67</f>
        <v>0</v>
      </c>
      <c r="I67" s="38"/>
    </row>
    <row r="68" spans="1:10" ht="25.5">
      <c r="A68" s="33" t="s">
        <v>94</v>
      </c>
      <c r="B68" s="43" t="s">
        <v>96</v>
      </c>
      <c r="C68" s="47" t="s">
        <v>42</v>
      </c>
      <c r="D68" s="35">
        <v>1.9049411837999999</v>
      </c>
      <c r="E68" s="35">
        <f>D68*0.2</f>
        <v>0.38098823675999999</v>
      </c>
      <c r="F68" s="36">
        <f>D68+E68</f>
        <v>2.28592942056</v>
      </c>
      <c r="G68" s="38"/>
      <c r="H68" s="36">
        <f>F68*G68</f>
        <v>0</v>
      </c>
      <c r="I68" s="38"/>
    </row>
    <row r="69" spans="1:10" ht="25.5">
      <c r="A69" s="33" t="s">
        <v>97</v>
      </c>
      <c r="B69" s="43" t="s">
        <v>98</v>
      </c>
      <c r="C69" s="47" t="s">
        <v>42</v>
      </c>
      <c r="D69" s="35">
        <v>2.8462600727999998</v>
      </c>
      <c r="E69" s="35">
        <f>D69*0.2</f>
        <v>0.56925201455999996</v>
      </c>
      <c r="F69" s="36">
        <f>D69+E69</f>
        <v>3.4155120873599998</v>
      </c>
      <c r="G69" s="38"/>
      <c r="H69" s="36">
        <f>F69*G69</f>
        <v>0</v>
      </c>
      <c r="I69" s="38"/>
    </row>
    <row r="70" spans="1:10">
      <c r="A70" s="46"/>
      <c r="B70" s="43"/>
      <c r="C70" s="24"/>
      <c r="D70" s="35"/>
      <c r="E70" s="35"/>
      <c r="F70" s="36"/>
      <c r="G70" s="40"/>
      <c r="H70" s="36"/>
      <c r="I70" s="41"/>
    </row>
    <row r="71" spans="1:10" s="1" customFormat="1">
      <c r="A71" s="23">
        <v>24</v>
      </c>
      <c r="B71" s="19" t="s">
        <v>99</v>
      </c>
      <c r="C71" s="27"/>
      <c r="D71" s="28"/>
      <c r="E71" s="28"/>
      <c r="F71" s="42"/>
      <c r="G71" s="29">
        <f>SUM(G72:G75)</f>
        <v>0</v>
      </c>
      <c r="H71" s="42">
        <f>SUM(H72:H75)</f>
        <v>0</v>
      </c>
      <c r="I71" s="52">
        <f>SUM(I72:I75)</f>
        <v>0</v>
      </c>
      <c r="J71" s="32"/>
    </row>
    <row r="72" spans="1:10" ht="25.5">
      <c r="A72" s="33" t="s">
        <v>100</v>
      </c>
      <c r="B72" s="43" t="s">
        <v>101</v>
      </c>
      <c r="C72" s="24" t="s">
        <v>36</v>
      </c>
      <c r="D72" s="35">
        <v>343.25066695499999</v>
      </c>
      <c r="E72" s="35">
        <f>D72*0.2</f>
        <v>68.650133390999997</v>
      </c>
      <c r="F72" s="36">
        <f>D72+E72</f>
        <v>411.90080034599998</v>
      </c>
      <c r="G72" s="38"/>
      <c r="H72" s="36">
        <f>F72*G72</f>
        <v>0</v>
      </c>
      <c r="I72" s="41">
        <f>G72</f>
        <v>0</v>
      </c>
    </row>
    <row r="73" spans="1:10" ht="25.5">
      <c r="A73" s="33" t="s">
        <v>100</v>
      </c>
      <c r="B73" s="43" t="s">
        <v>102</v>
      </c>
      <c r="C73" s="24" t="s">
        <v>36</v>
      </c>
      <c r="D73" s="35">
        <v>671.31030771000007</v>
      </c>
      <c r="E73" s="35">
        <f>D73*0.2</f>
        <v>134.26206154200003</v>
      </c>
      <c r="F73" s="36">
        <f>D73+E73</f>
        <v>805.57236925200004</v>
      </c>
      <c r="G73" s="38"/>
      <c r="H73" s="36">
        <f>F73*G73</f>
        <v>0</v>
      </c>
      <c r="I73" s="41">
        <f>G73</f>
        <v>0</v>
      </c>
    </row>
    <row r="74" spans="1:10">
      <c r="A74" s="33" t="s">
        <v>100</v>
      </c>
      <c r="B74" s="43" t="s">
        <v>103</v>
      </c>
      <c r="C74" s="24" t="s">
        <v>36</v>
      </c>
      <c r="D74" s="35">
        <v>2048.9006349000006</v>
      </c>
      <c r="E74" s="35">
        <f>D74*0.2</f>
        <v>409.78012698000015</v>
      </c>
      <c r="F74" s="36">
        <f>D74+E74</f>
        <v>2458.6807618800008</v>
      </c>
      <c r="G74" s="38"/>
      <c r="H74" s="36">
        <f>F74*G74</f>
        <v>0</v>
      </c>
      <c r="I74" s="41">
        <f>G74</f>
        <v>0</v>
      </c>
    </row>
    <row r="75" spans="1:10" ht="25.5">
      <c r="A75" s="33" t="s">
        <v>100</v>
      </c>
      <c r="B75" s="43" t="s">
        <v>104</v>
      </c>
      <c r="C75" s="24" t="s">
        <v>36</v>
      </c>
      <c r="D75" s="35">
        <v>2376.9602756550003</v>
      </c>
      <c r="E75" s="35">
        <f>D75*0.2</f>
        <v>475.39205513100006</v>
      </c>
      <c r="F75" s="36">
        <f>D75+E75</f>
        <v>2852.3523307860005</v>
      </c>
      <c r="G75" s="38"/>
      <c r="H75" s="36">
        <f>F75*G75</f>
        <v>0</v>
      </c>
      <c r="I75" s="41">
        <f>G75</f>
        <v>0</v>
      </c>
    </row>
    <row r="76" spans="1:10">
      <c r="A76" s="46"/>
      <c r="B76" s="43"/>
      <c r="C76" s="24"/>
      <c r="D76" s="35"/>
      <c r="E76" s="35"/>
      <c r="F76" s="36"/>
      <c r="G76" s="40"/>
      <c r="H76" s="36"/>
      <c r="I76" s="41"/>
    </row>
    <row r="77" spans="1:10" s="1" customFormat="1">
      <c r="A77" s="23">
        <v>25</v>
      </c>
      <c r="B77" s="19" t="s">
        <v>105</v>
      </c>
      <c r="C77" s="27"/>
      <c r="D77" s="28"/>
      <c r="E77" s="28"/>
      <c r="F77" s="42"/>
      <c r="G77" s="29">
        <f>SUM(G78:G83)</f>
        <v>0</v>
      </c>
      <c r="H77" s="30">
        <f>SUM(H78:H83)</f>
        <v>0</v>
      </c>
      <c r="I77" s="31">
        <f>SUM(I78:I83)</f>
        <v>0</v>
      </c>
      <c r="J77" s="32"/>
    </row>
    <row r="78" spans="1:10" ht="25.5">
      <c r="A78" s="33" t="s">
        <v>106</v>
      </c>
      <c r="B78" s="34" t="s">
        <v>107</v>
      </c>
      <c r="C78" s="47" t="s">
        <v>79</v>
      </c>
      <c r="D78" s="44">
        <v>4.123883631</v>
      </c>
      <c r="E78" s="35">
        <f t="shared" ref="E78:E83" si="7">D78*0.2</f>
        <v>0.82477672620000009</v>
      </c>
      <c r="F78" s="36">
        <f t="shared" ref="F78:F83" si="8">D78+E78</f>
        <v>4.9486603571999996</v>
      </c>
      <c r="G78" s="38"/>
      <c r="H78" s="36">
        <f t="shared" ref="H78:H83" si="9">F78*G78</f>
        <v>0</v>
      </c>
      <c r="I78" s="38"/>
    </row>
    <row r="79" spans="1:10" ht="25.5">
      <c r="A79" s="33" t="s">
        <v>106</v>
      </c>
      <c r="B79" s="34" t="s">
        <v>108</v>
      </c>
      <c r="C79" s="47" t="s">
        <v>79</v>
      </c>
      <c r="D79" s="35">
        <v>12.889446380999999</v>
      </c>
      <c r="E79" s="35">
        <f t="shared" si="7"/>
        <v>2.5778892762000001</v>
      </c>
      <c r="F79" s="36">
        <f t="shared" si="8"/>
        <v>15.4673356572</v>
      </c>
      <c r="G79" s="38"/>
      <c r="H79" s="36">
        <f t="shared" si="9"/>
        <v>0</v>
      </c>
      <c r="I79" s="38"/>
    </row>
    <row r="80" spans="1:10" ht="25.5">
      <c r="A80" s="33" t="s">
        <v>106</v>
      </c>
      <c r="B80" s="34" t="s">
        <v>109</v>
      </c>
      <c r="C80" s="47" t="s">
        <v>79</v>
      </c>
      <c r="D80" s="35">
        <v>16.138818381</v>
      </c>
      <c r="E80" s="35">
        <f t="shared" si="7"/>
        <v>3.2277636762000004</v>
      </c>
      <c r="F80" s="36">
        <f t="shared" si="8"/>
        <v>19.366582057199999</v>
      </c>
      <c r="G80" s="38"/>
      <c r="H80" s="36">
        <f t="shared" si="9"/>
        <v>0</v>
      </c>
      <c r="I80" s="38"/>
    </row>
    <row r="81" spans="1:10" ht="25.5">
      <c r="A81" s="33" t="s">
        <v>106</v>
      </c>
      <c r="B81" s="34" t="s">
        <v>110</v>
      </c>
      <c r="C81" s="47" t="s">
        <v>79</v>
      </c>
      <c r="D81" s="44">
        <v>3.7741498200000003</v>
      </c>
      <c r="E81" s="35">
        <f t="shared" si="7"/>
        <v>0.75482996400000013</v>
      </c>
      <c r="F81" s="36">
        <f t="shared" si="8"/>
        <v>4.5289797840000006</v>
      </c>
      <c r="G81" s="38"/>
      <c r="H81" s="36">
        <f t="shared" si="9"/>
        <v>0</v>
      </c>
      <c r="I81" s="38"/>
    </row>
    <row r="82" spans="1:10" ht="25.5">
      <c r="A82" s="33" t="s">
        <v>106</v>
      </c>
      <c r="B82" s="34" t="s">
        <v>111</v>
      </c>
      <c r="C82" s="47" t="s">
        <v>79</v>
      </c>
      <c r="D82" s="35">
        <v>7.5878138700000015</v>
      </c>
      <c r="E82" s="35">
        <f t="shared" si="7"/>
        <v>1.5175627740000004</v>
      </c>
      <c r="F82" s="36">
        <f t="shared" si="8"/>
        <v>9.1053766440000015</v>
      </c>
      <c r="G82" s="38"/>
      <c r="H82" s="36">
        <f t="shared" si="9"/>
        <v>0</v>
      </c>
      <c r="I82" s="38"/>
    </row>
    <row r="83" spans="1:10" ht="25.5">
      <c r="A83" s="33" t="s">
        <v>106</v>
      </c>
      <c r="B83" s="34" t="s">
        <v>112</v>
      </c>
      <c r="C83" s="47" t="s">
        <v>79</v>
      </c>
      <c r="D83" s="35">
        <v>16.377343919999998</v>
      </c>
      <c r="E83" s="35">
        <f t="shared" si="7"/>
        <v>3.2754687839999996</v>
      </c>
      <c r="F83" s="36">
        <f t="shared" si="8"/>
        <v>19.652812703999999</v>
      </c>
      <c r="G83" s="38"/>
      <c r="H83" s="36">
        <f t="shared" si="9"/>
        <v>0</v>
      </c>
      <c r="I83" s="38"/>
    </row>
    <row r="84" spans="1:10">
      <c r="A84" s="39"/>
      <c r="B84" s="34"/>
      <c r="C84" s="24"/>
      <c r="D84" s="35"/>
      <c r="E84" s="35"/>
      <c r="F84" s="36"/>
      <c r="G84" s="40"/>
      <c r="H84" s="36"/>
      <c r="I84" s="41"/>
    </row>
    <row r="85" spans="1:10" s="1" customFormat="1">
      <c r="A85" s="23">
        <v>26</v>
      </c>
      <c r="B85" s="19" t="s">
        <v>113</v>
      </c>
      <c r="C85" s="27" t="s">
        <v>24</v>
      </c>
      <c r="D85" s="23"/>
      <c r="E85" s="23"/>
      <c r="F85" s="23"/>
      <c r="G85" s="29">
        <f>SUM(G86:G86)</f>
        <v>0</v>
      </c>
      <c r="H85" s="42">
        <f>SUM(H86:H86)</f>
        <v>0</v>
      </c>
      <c r="I85" s="31">
        <f>SUM(I86:I86)</f>
        <v>0</v>
      </c>
      <c r="J85" s="32"/>
    </row>
    <row r="86" spans="1:10" ht="26.25" customHeight="1">
      <c r="A86" s="53" t="s">
        <v>114</v>
      </c>
      <c r="B86" s="34" t="s">
        <v>115</v>
      </c>
      <c r="C86" s="47" t="s">
        <v>24</v>
      </c>
      <c r="D86" s="54">
        <v>20.077500000000001</v>
      </c>
      <c r="E86" s="35">
        <f>D86*0.2</f>
        <v>4.0155000000000003</v>
      </c>
      <c r="F86" s="36">
        <f>D86+E86</f>
        <v>24.093</v>
      </c>
      <c r="G86" s="38"/>
      <c r="H86" s="36">
        <f>F86*G86</f>
        <v>0</v>
      </c>
      <c r="I86" s="38"/>
    </row>
    <row r="87" spans="1:10">
      <c r="A87" s="23"/>
      <c r="B87" s="19"/>
      <c r="C87" s="24"/>
      <c r="D87" s="35"/>
      <c r="E87" s="35"/>
      <c r="F87" s="36"/>
      <c r="G87" s="40"/>
      <c r="H87" s="36"/>
      <c r="I87" s="41"/>
    </row>
    <row r="88" spans="1:10" s="1" customFormat="1">
      <c r="A88" s="23">
        <v>27</v>
      </c>
      <c r="B88" s="19" t="s">
        <v>116</v>
      </c>
      <c r="C88" s="27" t="s">
        <v>36</v>
      </c>
      <c r="D88" s="28"/>
      <c r="E88" s="28"/>
      <c r="F88" s="42"/>
      <c r="G88" s="29">
        <f>SUM(G89:G93)</f>
        <v>0</v>
      </c>
      <c r="H88" s="42">
        <f>SUM(H89:H93)</f>
        <v>0</v>
      </c>
      <c r="I88" s="52">
        <f>SUM(I89:I93)</f>
        <v>0</v>
      </c>
      <c r="J88" s="32"/>
    </row>
    <row r="89" spans="1:10" ht="25.5">
      <c r="A89" s="26" t="s">
        <v>117</v>
      </c>
      <c r="B89" s="34" t="s">
        <v>118</v>
      </c>
      <c r="C89" s="47" t="s">
        <v>36</v>
      </c>
      <c r="D89" s="35">
        <v>152.19888767999998</v>
      </c>
      <c r="E89" s="35">
        <f>D89*0.2</f>
        <v>30.439777535999998</v>
      </c>
      <c r="F89" s="36">
        <f>D89+E89</f>
        <v>182.63866521599999</v>
      </c>
      <c r="G89" s="38"/>
      <c r="H89" s="36">
        <f>F89*G89</f>
        <v>0</v>
      </c>
      <c r="I89" s="41">
        <f>G89</f>
        <v>0</v>
      </c>
    </row>
    <row r="90" spans="1:10" ht="25.5">
      <c r="A90" s="26" t="s">
        <v>117</v>
      </c>
      <c r="B90" s="34" t="s">
        <v>119</v>
      </c>
      <c r="C90" s="47" t="s">
        <v>36</v>
      </c>
      <c r="D90" s="35">
        <v>3013.1321596800003</v>
      </c>
      <c r="E90" s="35">
        <f>D90*0.2</f>
        <v>602.62643193600013</v>
      </c>
      <c r="F90" s="36">
        <f>D90+E90</f>
        <v>3615.7585916160006</v>
      </c>
      <c r="G90" s="38"/>
      <c r="H90" s="36">
        <f>F90*G90</f>
        <v>0</v>
      </c>
      <c r="I90" s="41">
        <f>G90</f>
        <v>0</v>
      </c>
    </row>
    <row r="91" spans="1:10">
      <c r="A91" s="26" t="s">
        <v>120</v>
      </c>
      <c r="B91" s="34" t="s">
        <v>121</v>
      </c>
      <c r="C91" s="47" t="s">
        <v>36</v>
      </c>
      <c r="D91" s="35">
        <v>228.29833152</v>
      </c>
      <c r="E91" s="35">
        <f>D91*0.2</f>
        <v>45.659666304000005</v>
      </c>
      <c r="F91" s="36">
        <f>D91+E91</f>
        <v>273.95799782400002</v>
      </c>
      <c r="G91" s="38"/>
      <c r="H91" s="36">
        <f>F91*G91</f>
        <v>0</v>
      </c>
      <c r="I91" s="41">
        <f>G91</f>
        <v>0</v>
      </c>
    </row>
    <row r="92" spans="1:10" ht="25.5">
      <c r="A92" s="26" t="s">
        <v>120</v>
      </c>
      <c r="B92" s="34" t="s">
        <v>122</v>
      </c>
      <c r="C92" s="47" t="s">
        <v>36</v>
      </c>
      <c r="D92" s="35">
        <v>3955.1563660199995</v>
      </c>
      <c r="E92" s="35">
        <f t="shared" ref="E92:E97" si="10">D92*0.2</f>
        <v>791.03127320399994</v>
      </c>
      <c r="F92" s="36">
        <f t="shared" ref="F92:F97" si="11">D92+E92</f>
        <v>4746.1876392239992</v>
      </c>
      <c r="G92" s="38"/>
      <c r="H92" s="36">
        <f>F92*G92</f>
        <v>0</v>
      </c>
      <c r="I92" s="41">
        <f>G92</f>
        <v>0</v>
      </c>
    </row>
    <row r="93" spans="1:10" ht="25.5">
      <c r="A93" s="26" t="s">
        <v>123</v>
      </c>
      <c r="B93" s="34" t="s">
        <v>124</v>
      </c>
      <c r="C93" s="24" t="s">
        <v>36</v>
      </c>
      <c r="D93" s="35">
        <v>3043.1304565200003</v>
      </c>
      <c r="E93" s="35">
        <f t="shared" si="10"/>
        <v>608.62609130400006</v>
      </c>
      <c r="F93" s="36">
        <f t="shared" si="11"/>
        <v>3651.7565478240003</v>
      </c>
      <c r="G93" s="38"/>
      <c r="H93" s="36">
        <f>F93*G93</f>
        <v>0</v>
      </c>
      <c r="I93" s="41">
        <f>G93</f>
        <v>0</v>
      </c>
    </row>
    <row r="94" spans="1:10">
      <c r="A94" s="46"/>
      <c r="B94" s="34"/>
      <c r="C94" s="24"/>
      <c r="D94" s="35"/>
      <c r="E94" s="35"/>
      <c r="F94" s="36"/>
      <c r="G94" s="40"/>
      <c r="H94" s="36"/>
      <c r="I94" s="41"/>
    </row>
    <row r="95" spans="1:10" s="1" customFormat="1">
      <c r="A95" s="23">
        <v>29</v>
      </c>
      <c r="B95" s="19" t="s">
        <v>125</v>
      </c>
      <c r="C95" s="27" t="s">
        <v>36</v>
      </c>
      <c r="D95" s="28"/>
      <c r="E95" s="28"/>
      <c r="F95" s="42"/>
      <c r="G95" s="29">
        <f>SUM(G96:G97)</f>
        <v>0</v>
      </c>
      <c r="H95" s="42">
        <f>SUM(H96:H97)</f>
        <v>0</v>
      </c>
      <c r="I95" s="52">
        <f>SUM(I96:I97)</f>
        <v>0</v>
      </c>
      <c r="J95" s="32"/>
    </row>
    <row r="96" spans="1:10">
      <c r="A96" s="33" t="s">
        <v>126</v>
      </c>
      <c r="B96" s="34" t="s">
        <v>127</v>
      </c>
      <c r="C96" s="24" t="s">
        <v>36</v>
      </c>
      <c r="D96" s="35">
        <v>1774.6916039999999</v>
      </c>
      <c r="E96" s="35">
        <f t="shared" si="10"/>
        <v>354.93832079999999</v>
      </c>
      <c r="F96" s="36">
        <f t="shared" si="11"/>
        <v>2129.6299248</v>
      </c>
      <c r="G96" s="38"/>
      <c r="H96" s="36">
        <f>F96*G96</f>
        <v>0</v>
      </c>
      <c r="I96" s="41">
        <f>H96</f>
        <v>0</v>
      </c>
    </row>
    <row r="97" spans="1:10" ht="25.5">
      <c r="A97" s="33" t="s">
        <v>126</v>
      </c>
      <c r="B97" s="34" t="s">
        <v>128</v>
      </c>
      <c r="C97" s="24" t="s">
        <v>36</v>
      </c>
      <c r="D97" s="35">
        <v>4973.2042964999991</v>
      </c>
      <c r="E97" s="35">
        <f t="shared" si="10"/>
        <v>994.64085929999987</v>
      </c>
      <c r="F97" s="36">
        <f t="shared" si="11"/>
        <v>5967.8451557999988</v>
      </c>
      <c r="G97" s="38"/>
      <c r="H97" s="36">
        <f>F97*G97</f>
        <v>0</v>
      </c>
      <c r="I97" s="41">
        <f>H97</f>
        <v>0</v>
      </c>
    </row>
    <row r="99" spans="1:10" s="57" customFormat="1" ht="19.5" customHeight="1">
      <c r="A99" s="55" t="s">
        <v>6</v>
      </c>
      <c r="B99" s="56"/>
      <c r="C99" s="56"/>
      <c r="D99" s="56"/>
      <c r="G99" s="58">
        <f>I10+G17+G21+I26+G31+I51+I62+I66+G71+I77+I85+G88+G95</f>
        <v>0</v>
      </c>
      <c r="H99" s="59">
        <f>H10+H17+H21+H26+H31+H51+H62+H66+H71+H77+H85++H88+H95</f>
        <v>0</v>
      </c>
      <c r="I99" s="58">
        <f>I10+I17+I21+I26+I31+I51+I62+I66+I71+I77+I85++I88+I95</f>
        <v>0</v>
      </c>
      <c r="J99" s="59"/>
    </row>
    <row r="100" spans="1:10">
      <c r="A100" s="60"/>
      <c r="B100" s="60"/>
      <c r="D100" s="60"/>
    </row>
    <row r="101" spans="1:10">
      <c r="A101" s="61"/>
    </row>
    <row r="102" spans="1:10">
      <c r="A102" s="62"/>
      <c r="D102" s="62"/>
    </row>
    <row r="103" spans="1:10" s="9" customFormat="1">
      <c r="A103" s="63"/>
      <c r="D103" s="63"/>
      <c r="E103"/>
    </row>
    <row r="120" spans="1:10" hidden="1"/>
    <row r="121" spans="1:10" ht="25.5" hidden="1">
      <c r="A121" s="46" t="s">
        <v>129</v>
      </c>
      <c r="B121" s="34" t="s">
        <v>130</v>
      </c>
      <c r="C121" s="24" t="s">
        <v>24</v>
      </c>
      <c r="D121" s="64">
        <v>2.5259317755000001</v>
      </c>
      <c r="E121" s="65">
        <f t="shared" ref="E121:E126" si="12">D121*0.2</f>
        <v>0.5051863551000001</v>
      </c>
      <c r="F121" s="6">
        <f t="shared" ref="F121:F126" si="13">D121+E121</f>
        <v>3.0311181306000003</v>
      </c>
      <c r="G121" s="66"/>
      <c r="H121" s="6">
        <f t="shared" ref="H121:H126" si="14">F121*G121</f>
        <v>0</v>
      </c>
      <c r="I121" s="6"/>
    </row>
    <row r="122" spans="1:10" ht="25.5" hidden="1">
      <c r="A122" s="46" t="s">
        <v>129</v>
      </c>
      <c r="B122" s="34" t="s">
        <v>131</v>
      </c>
      <c r="C122" s="24" t="s">
        <v>24</v>
      </c>
      <c r="D122" s="64">
        <v>4.9891848195000001</v>
      </c>
      <c r="E122" s="65">
        <f t="shared" si="12"/>
        <v>0.9978369639000001</v>
      </c>
      <c r="F122" s="6">
        <f t="shared" si="13"/>
        <v>5.9870217834000004</v>
      </c>
      <c r="G122" s="66"/>
      <c r="H122" s="6">
        <f t="shared" si="14"/>
        <v>0</v>
      </c>
      <c r="I122" s="6"/>
      <c r="J122" s="6"/>
    </row>
    <row r="123" spans="1:10" ht="25.5" hidden="1">
      <c r="A123" s="46" t="s">
        <v>132</v>
      </c>
      <c r="B123" s="34" t="s">
        <v>133</v>
      </c>
      <c r="C123" s="24" t="s">
        <v>24</v>
      </c>
      <c r="D123" s="35">
        <v>4.9357978354999998</v>
      </c>
      <c r="E123" s="65">
        <f t="shared" si="12"/>
        <v>0.98715956709999997</v>
      </c>
      <c r="F123" s="6">
        <f t="shared" si="13"/>
        <v>5.9229574025999998</v>
      </c>
      <c r="G123" s="66"/>
      <c r="H123" s="6">
        <f t="shared" si="14"/>
        <v>0</v>
      </c>
      <c r="I123" s="6"/>
    </row>
    <row r="124" spans="1:10" ht="25.5" hidden="1">
      <c r="A124" s="46" t="s">
        <v>132</v>
      </c>
      <c r="B124" s="34" t="s">
        <v>134</v>
      </c>
      <c r="C124" s="24" t="s">
        <v>24</v>
      </c>
      <c r="D124" s="35">
        <v>9.8089169394999995</v>
      </c>
      <c r="E124" s="65">
        <f t="shared" si="12"/>
        <v>1.9617833879</v>
      </c>
      <c r="F124" s="6">
        <f t="shared" si="13"/>
        <v>11.7707003274</v>
      </c>
      <c r="G124" s="66"/>
      <c r="H124" s="6">
        <f t="shared" si="14"/>
        <v>0</v>
      </c>
      <c r="I124" s="6"/>
    </row>
    <row r="125" spans="1:10" ht="25.5" hidden="1">
      <c r="A125" s="46" t="s">
        <v>135</v>
      </c>
      <c r="B125" s="34" t="s">
        <v>136</v>
      </c>
      <c r="C125" s="24" t="s">
        <v>24</v>
      </c>
      <c r="D125" s="35">
        <v>11.225340535499997</v>
      </c>
      <c r="E125" s="65">
        <f t="shared" si="12"/>
        <v>2.2450681070999994</v>
      </c>
      <c r="F125" s="6">
        <f t="shared" si="13"/>
        <v>13.470408642599997</v>
      </c>
      <c r="G125" s="66"/>
      <c r="H125" s="6">
        <f t="shared" si="14"/>
        <v>0</v>
      </c>
      <c r="I125" s="6"/>
    </row>
    <row r="126" spans="1:10" ht="25.5" hidden="1">
      <c r="A126" s="46" t="s">
        <v>135</v>
      </c>
      <c r="B126" s="34" t="s">
        <v>137</v>
      </c>
      <c r="C126" s="24" t="s">
        <v>24</v>
      </c>
      <c r="D126" s="35">
        <v>22.388002339499995</v>
      </c>
      <c r="E126" s="65">
        <f t="shared" si="12"/>
        <v>4.4776004678999994</v>
      </c>
      <c r="F126" s="6">
        <f t="shared" si="13"/>
        <v>26.865602807399995</v>
      </c>
      <c r="G126" s="66"/>
      <c r="H126" s="6">
        <f t="shared" si="14"/>
        <v>0</v>
      </c>
      <c r="I126" s="6"/>
    </row>
  </sheetData>
  <pageMargins left="0.75" right="0.75" top="1" bottom="1" header="0.5" footer="0.5"/>
  <pageSetup paperSize="8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420B0662FAAE449926C047D7DEE9AF" ma:contentTypeVersion="8" ma:contentTypeDescription="Een nieuw document maken." ma:contentTypeScope="" ma:versionID="7be940a2bf5e3b09ba55e8e5bd1a37f8">
  <xsd:schema xmlns:xsd="http://www.w3.org/2001/XMLSchema" xmlns:xs="http://www.w3.org/2001/XMLSchema" xmlns:p="http://schemas.microsoft.com/office/2006/metadata/properties" xmlns:ns2="e625b55d-e31a-4bd9-adba-2c0e0d761f9f" xmlns:ns3="47b464a1-d699-4094-8561-7e4d2394d935" targetNamespace="http://schemas.microsoft.com/office/2006/metadata/properties" ma:root="true" ma:fieldsID="6d91521e2840252188c45952979730ca" ns2:_="" ns3:_="">
    <xsd:import namespace="e625b55d-e31a-4bd9-adba-2c0e0d761f9f"/>
    <xsd:import namespace="47b464a1-d699-4094-8561-7e4d2394d93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25b55d-e31a-4bd9-adba-2c0e0d761f9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64a1-d699-4094-8561-7e4d2394d9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0C3360-9A8B-4C18-A4BD-A214C1A80C46}"/>
</file>

<file path=customXml/itemProps2.xml><?xml version="1.0" encoding="utf-8"?>
<ds:datastoreItem xmlns:ds="http://schemas.openxmlformats.org/officeDocument/2006/customXml" ds:itemID="{EAC42391-0477-48CC-A305-0C290902A707}"/>
</file>

<file path=customXml/itemProps3.xml><?xml version="1.0" encoding="utf-8"?>
<ds:datastoreItem xmlns:ds="http://schemas.openxmlformats.org/officeDocument/2006/customXml" ds:itemID="{BAF7B73A-79B9-4149-8550-7A79DADDB2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Rozendaal, W.J.B.</dc:creator>
  <cp:keywords/>
  <dc:description/>
  <cp:lastModifiedBy>Astrid Manhoudt</cp:lastModifiedBy>
  <cp:revision/>
  <dcterms:created xsi:type="dcterms:W3CDTF">2017-04-24T07:28:14Z</dcterms:created>
  <dcterms:modified xsi:type="dcterms:W3CDTF">2018-07-18T12:19:44Z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0x010100F7420B0662FAAE449926C047D7DEE9AF</vt:lpwstr>
  </property>
</Properties>
</file>